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5.xml" ContentType="application/vnd.openxmlformats-officedocument.drawingml.chartshapes+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6.xml" ContentType="application/vnd.openxmlformats-officedocument.drawing+xml"/>
  <Override PartName="/xl/ctrlProps/ctrlProp1.xml" ContentType="application/vnd.ms-excel.controlproperties+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7.xml" ContentType="application/vnd.openxmlformats-officedocument.drawing+xml"/>
  <Override PartName="/xl/ctrlProps/ctrlProp2.xml" ContentType="application/vnd.ms-excel.controlproperties+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8.xml" ContentType="application/vnd.openxmlformats-officedocument.drawing+xml"/>
  <Override PartName="/xl/ctrlProps/ctrlProp3.xml" ContentType="application/vnd.ms-excel.controlproperties+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9.xml" ContentType="application/vnd.openxmlformats-officedocument.drawing+xml"/>
  <Override PartName="/xl/ctrlProps/ctrlProp4.xml" ContentType="application/vnd.ms-excel.controlproperties+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10.xml" ContentType="application/vnd.openxmlformats-officedocument.drawing+xml"/>
  <Override PartName="/xl/ctrlProps/ctrlProp5.xml" ContentType="application/vnd.ms-excel.controlproperties+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11.xml" ContentType="application/vnd.openxmlformats-officedocument.drawing+xml"/>
  <Override PartName="/xl/ctrlProps/ctrlProp6.xml" ContentType="application/vnd.ms-excel.controlproperties+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2.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13.xml" ContentType="application/vnd.openxmlformats-officedocument.drawingml.chartshapes+xml"/>
  <Override PartName="/xl/drawings/drawing14.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15.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16.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17.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18.xml" ContentType="application/vnd.openxmlformats-officedocument.drawing+xml"/>
  <Override PartName="/xl/ctrlProps/ctrlProp7.xml" ContentType="application/vnd.ms-excel.controlproperties+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19.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20.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21.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22.xml" ContentType="application/vnd.openxmlformats-officedocument.drawingml.chartshapes+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23.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24.xml" ContentType="application/vnd.openxmlformats-officedocument.drawingml.chartshapes+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30"/>
  <workbookPr codeName="ThisWorkbook" defaultThemeVersion="166925"/>
  <mc:AlternateContent xmlns:mc="http://schemas.openxmlformats.org/markup-compatibility/2006">
    <mc:Choice Requires="x15">
      <x15ac:absPath xmlns:x15ac="http://schemas.microsoft.com/office/spreadsheetml/2010/11/ac" url="C:\Users\jonac\Dropbox\Excel Campus\Posts\Progress Charts\Calendar Chart\"/>
    </mc:Choice>
  </mc:AlternateContent>
  <xr:revisionPtr revIDLastSave="0" documentId="13_ncr:1_{3873F86D-1CF4-4275-93A0-E1C8F31A03EE}" xr6:coauthVersionLast="47" xr6:coauthVersionMax="47" xr10:uidLastSave="{00000000-0000-0000-0000-000000000000}"/>
  <bookViews>
    <workbookView xWindow="-120" yWindow="-120" windowWidth="29040" windowHeight="15720" firstSheet="3" activeTab="5" xr2:uid="{9068311E-CE78-442A-9C60-AECF023F4D55}"/>
  </bookViews>
  <sheets>
    <sheet name="TOC Gallery" sheetId="24" r:id="rId1"/>
    <sheet name="Control" sheetId="19" state="hidden" r:id="rId2"/>
    <sheet name="Dashboard" sheetId="26" r:id="rId3"/>
    <sheet name="Dashboard Dark" sheetId="21" r:id="rId4"/>
    <sheet name="Calendar Styles" sheetId="41" r:id="rId5"/>
    <sheet name="Follow Along" sheetId="42" r:id="rId6"/>
    <sheet name="Original Calendar" sheetId="28" r:id="rId7"/>
    <sheet name="Month Only" sheetId="37" r:id="rId8"/>
    <sheet name="Full Calendar" sheetId="43" r:id="rId9"/>
    <sheet name="Goals" sheetId="39" r:id="rId10"/>
    <sheet name="Donut" sheetId="5" r:id="rId11"/>
    <sheet name="Progress Bar" sheetId="2" r:id="rId12"/>
    <sheet name="Dot" sheetId="8" r:id="rId13"/>
    <sheet name="Steps" sheetId="4" r:id="rId14"/>
    <sheet name="Scorecard" sheetId="3" r:id="rId15"/>
    <sheet name="Calendar" sheetId="13" r:id="rId16"/>
    <sheet name="Outline" sheetId="33" r:id="rId17"/>
    <sheet name="Waffle" sheetId="11" r:id="rId18"/>
    <sheet name="Gauge" sheetId="10" r:id="rId19"/>
    <sheet name="Dashboard Vertical" sheetId="18" r:id="rId20"/>
    <sheet name="Dashboard Dark Vertical" sheetId="20" r:id="rId21"/>
    <sheet name="Source" sheetId="27" r:id="rId2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 i="42" l="1"/>
  <c r="K4" i="42" s="1"/>
  <c r="K5" i="42" s="1"/>
  <c r="K6" i="42" s="1"/>
  <c r="K7" i="42" s="1"/>
  <c r="K8" i="42" s="1"/>
  <c r="K9" i="42" s="1"/>
  <c r="K10" i="42" s="1"/>
  <c r="K11" i="42" s="1"/>
  <c r="K12" i="42" s="1"/>
  <c r="K13" i="42" s="1"/>
  <c r="K14" i="42" s="1"/>
  <c r="K15" i="42" s="1"/>
  <c r="K16" i="42" s="1"/>
  <c r="K17" i="42" s="1"/>
  <c r="K18" i="42" s="1"/>
  <c r="K19" i="42" s="1"/>
  <c r="K20" i="42" s="1"/>
  <c r="K21" i="42" s="1"/>
  <c r="K22" i="42" s="1"/>
  <c r="K23" i="42" s="1"/>
  <c r="K24" i="42" s="1"/>
  <c r="K25" i="42" s="1"/>
  <c r="K26" i="42" s="1"/>
  <c r="K27" i="42" s="1"/>
  <c r="K28" i="42" s="1"/>
  <c r="K29" i="42" s="1"/>
  <c r="K30" i="42" s="1"/>
  <c r="K31" i="42" s="1"/>
  <c r="K32" i="42" s="1"/>
  <c r="K33" i="42" s="1"/>
  <c r="K34" i="42" s="1"/>
  <c r="K35" i="42" s="1"/>
  <c r="K36" i="42" s="1"/>
  <c r="K37" i="42" s="1"/>
  <c r="K38" i="42" s="1"/>
  <c r="K39" i="42" s="1"/>
  <c r="K40" i="42" s="1"/>
  <c r="K41" i="42" s="1"/>
  <c r="K42" i="42" s="1"/>
  <c r="K43" i="42" s="1"/>
  <c r="K44" i="42" s="1"/>
  <c r="K45" i="42" s="1"/>
  <c r="T3" i="28"/>
  <c r="K40" i="28" s="1"/>
  <c r="M40" i="28" s="1"/>
  <c r="I23" i="43"/>
  <c r="I30" i="43" s="1"/>
  <c r="I37" i="43" s="1"/>
  <c r="I44" i="43" s="1"/>
  <c r="I19" i="43"/>
  <c r="I26" i="43" s="1"/>
  <c r="I33" i="43" s="1"/>
  <c r="I40" i="43" s="1"/>
  <c r="S18" i="43"/>
  <c r="S25" i="43" s="1"/>
  <c r="S32" i="43" s="1"/>
  <c r="S39" i="43" s="1"/>
  <c r="O18" i="43"/>
  <c r="O25" i="43" s="1"/>
  <c r="O32" i="43" s="1"/>
  <c r="O39" i="43" s="1"/>
  <c r="I18" i="43"/>
  <c r="I25" i="43" s="1"/>
  <c r="I32" i="43" s="1"/>
  <c r="I39" i="43" s="1"/>
  <c r="S17" i="43"/>
  <c r="S24" i="43" s="1"/>
  <c r="S31" i="43" s="1"/>
  <c r="S38" i="43" s="1"/>
  <c r="S45" i="43" s="1"/>
  <c r="O17" i="43"/>
  <c r="O24" i="43" s="1"/>
  <c r="O31" i="43" s="1"/>
  <c r="O38" i="43" s="1"/>
  <c r="O45" i="43" s="1"/>
  <c r="J17" i="43"/>
  <c r="J24" i="43" s="1"/>
  <c r="J31" i="43" s="1"/>
  <c r="J38" i="43" s="1"/>
  <c r="J45" i="43" s="1"/>
  <c r="I17" i="43"/>
  <c r="I24" i="43" s="1"/>
  <c r="I31" i="43" s="1"/>
  <c r="I38" i="43" s="1"/>
  <c r="I45" i="43" s="1"/>
  <c r="S16" i="43"/>
  <c r="S23" i="43" s="1"/>
  <c r="S30" i="43" s="1"/>
  <c r="S37" i="43" s="1"/>
  <c r="S44" i="43" s="1"/>
  <c r="O16" i="43"/>
  <c r="O23" i="43" s="1"/>
  <c r="O30" i="43" s="1"/>
  <c r="O37" i="43" s="1"/>
  <c r="O44" i="43" s="1"/>
  <c r="J16" i="43"/>
  <c r="J23" i="43" s="1"/>
  <c r="J30" i="43" s="1"/>
  <c r="J37" i="43" s="1"/>
  <c r="J44" i="43" s="1"/>
  <c r="I16" i="43"/>
  <c r="S15" i="43"/>
  <c r="S22" i="43" s="1"/>
  <c r="S29" i="43" s="1"/>
  <c r="S36" i="43" s="1"/>
  <c r="S43" i="43" s="1"/>
  <c r="O15" i="43"/>
  <c r="O22" i="43" s="1"/>
  <c r="O29" i="43" s="1"/>
  <c r="O36" i="43" s="1"/>
  <c r="O43" i="43" s="1"/>
  <c r="J15" i="43"/>
  <c r="J22" i="43" s="1"/>
  <c r="J29" i="43" s="1"/>
  <c r="J36" i="43" s="1"/>
  <c r="J43" i="43" s="1"/>
  <c r="I15" i="43"/>
  <c r="I22" i="43" s="1"/>
  <c r="I29" i="43" s="1"/>
  <c r="I36" i="43" s="1"/>
  <c r="I43" i="43" s="1"/>
  <c r="S14" i="43"/>
  <c r="S21" i="43" s="1"/>
  <c r="S28" i="43" s="1"/>
  <c r="S35" i="43" s="1"/>
  <c r="S42" i="43" s="1"/>
  <c r="O14" i="43"/>
  <c r="O21" i="43" s="1"/>
  <c r="O28" i="43" s="1"/>
  <c r="O35" i="43" s="1"/>
  <c r="O42" i="43" s="1"/>
  <c r="J14" i="43"/>
  <c r="J21" i="43" s="1"/>
  <c r="J28" i="43" s="1"/>
  <c r="J35" i="43" s="1"/>
  <c r="J42" i="43" s="1"/>
  <c r="I14" i="43"/>
  <c r="I21" i="43" s="1"/>
  <c r="I28" i="43" s="1"/>
  <c r="I35" i="43" s="1"/>
  <c r="I42" i="43" s="1"/>
  <c r="S13" i="43"/>
  <c r="S20" i="43" s="1"/>
  <c r="S27" i="43" s="1"/>
  <c r="S34" i="43" s="1"/>
  <c r="S41" i="43" s="1"/>
  <c r="O13" i="43"/>
  <c r="O20" i="43" s="1"/>
  <c r="O27" i="43" s="1"/>
  <c r="O34" i="43" s="1"/>
  <c r="O41" i="43" s="1"/>
  <c r="J13" i="43"/>
  <c r="J20" i="43" s="1"/>
  <c r="J27" i="43" s="1"/>
  <c r="J34" i="43" s="1"/>
  <c r="J41" i="43" s="1"/>
  <c r="I13" i="43"/>
  <c r="I20" i="43" s="1"/>
  <c r="I27" i="43" s="1"/>
  <c r="I34" i="43" s="1"/>
  <c r="I41" i="43" s="1"/>
  <c r="S12" i="43"/>
  <c r="S19" i="43" s="1"/>
  <c r="S26" i="43" s="1"/>
  <c r="S33" i="43" s="1"/>
  <c r="S40" i="43" s="1"/>
  <c r="O12" i="43"/>
  <c r="O19" i="43" s="1"/>
  <c r="O26" i="43" s="1"/>
  <c r="O33" i="43" s="1"/>
  <c r="O40" i="43" s="1"/>
  <c r="J12" i="43"/>
  <c r="J19" i="43" s="1"/>
  <c r="J26" i="43" s="1"/>
  <c r="J33" i="43" s="1"/>
  <c r="J40" i="43" s="1"/>
  <c r="I12" i="43"/>
  <c r="S11" i="43"/>
  <c r="O11" i="43"/>
  <c r="J11" i="43"/>
  <c r="J18" i="43" s="1"/>
  <c r="J25" i="43" s="1"/>
  <c r="J32" i="43" s="1"/>
  <c r="J39" i="43" s="1"/>
  <c r="I11" i="43"/>
  <c r="Z7" i="43"/>
  <c r="Z3" i="43"/>
  <c r="J26" i="42"/>
  <c r="J33" i="42" s="1"/>
  <c r="J40" i="42" s="1"/>
  <c r="I24" i="42"/>
  <c r="I31" i="42" s="1"/>
  <c r="I38" i="42" s="1"/>
  <c r="I45" i="42" s="1"/>
  <c r="I23" i="42"/>
  <c r="I30" i="42" s="1"/>
  <c r="I37" i="42" s="1"/>
  <c r="I44" i="42" s="1"/>
  <c r="N22" i="42"/>
  <c r="N29" i="42" s="1"/>
  <c r="N36" i="42" s="1"/>
  <c r="N43" i="42" s="1"/>
  <c r="I22" i="42"/>
  <c r="I29" i="42" s="1"/>
  <c r="I36" i="42" s="1"/>
  <c r="I43" i="42" s="1"/>
  <c r="J21" i="42"/>
  <c r="J28" i="42" s="1"/>
  <c r="J35" i="42" s="1"/>
  <c r="J42" i="42" s="1"/>
  <c r="N20" i="42"/>
  <c r="N27" i="42" s="1"/>
  <c r="N34" i="42" s="1"/>
  <c r="N41" i="42" s="1"/>
  <c r="N19" i="42"/>
  <c r="N26" i="42" s="1"/>
  <c r="N33" i="42" s="1"/>
  <c r="N40" i="42" s="1"/>
  <c r="J19" i="42"/>
  <c r="N18" i="42"/>
  <c r="N25" i="42" s="1"/>
  <c r="N32" i="42" s="1"/>
  <c r="N39" i="42" s="1"/>
  <c r="I18" i="42"/>
  <c r="I25" i="42" s="1"/>
  <c r="I32" i="42" s="1"/>
  <c r="I39" i="42" s="1"/>
  <c r="N17" i="42"/>
  <c r="N24" i="42" s="1"/>
  <c r="N31" i="42" s="1"/>
  <c r="N38" i="42" s="1"/>
  <c r="N45" i="42" s="1"/>
  <c r="J17" i="42"/>
  <c r="J24" i="42" s="1"/>
  <c r="J31" i="42" s="1"/>
  <c r="J38" i="42" s="1"/>
  <c r="J45" i="42" s="1"/>
  <c r="I17" i="42"/>
  <c r="N16" i="42"/>
  <c r="N23" i="42" s="1"/>
  <c r="N30" i="42" s="1"/>
  <c r="N37" i="42" s="1"/>
  <c r="N44" i="42" s="1"/>
  <c r="J16" i="42"/>
  <c r="J23" i="42" s="1"/>
  <c r="J30" i="42" s="1"/>
  <c r="J37" i="42" s="1"/>
  <c r="J44" i="42" s="1"/>
  <c r="I16" i="42"/>
  <c r="N15" i="42"/>
  <c r="J15" i="42"/>
  <c r="J22" i="42" s="1"/>
  <c r="J29" i="42" s="1"/>
  <c r="J36" i="42" s="1"/>
  <c r="J43" i="42" s="1"/>
  <c r="I15" i="42"/>
  <c r="N14" i="42"/>
  <c r="N21" i="42" s="1"/>
  <c r="N28" i="42" s="1"/>
  <c r="N35" i="42" s="1"/>
  <c r="N42" i="42" s="1"/>
  <c r="J14" i="42"/>
  <c r="I14" i="42"/>
  <c r="I21" i="42" s="1"/>
  <c r="I28" i="42" s="1"/>
  <c r="I35" i="42" s="1"/>
  <c r="I42" i="42" s="1"/>
  <c r="N13" i="42"/>
  <c r="J13" i="42"/>
  <c r="J20" i="42" s="1"/>
  <c r="J27" i="42" s="1"/>
  <c r="J34" i="42" s="1"/>
  <c r="J41" i="42" s="1"/>
  <c r="I13" i="42"/>
  <c r="I20" i="42" s="1"/>
  <c r="I27" i="42" s="1"/>
  <c r="I34" i="42" s="1"/>
  <c r="I41" i="42" s="1"/>
  <c r="N12" i="42"/>
  <c r="J12" i="42"/>
  <c r="I12" i="42"/>
  <c r="I19" i="42" s="1"/>
  <c r="I26" i="42" s="1"/>
  <c r="I33" i="42" s="1"/>
  <c r="I40" i="42" s="1"/>
  <c r="N11" i="42"/>
  <c r="J11" i="42"/>
  <c r="J18" i="42" s="1"/>
  <c r="J25" i="42" s="1"/>
  <c r="J32" i="42" s="1"/>
  <c r="J39" i="42" s="1"/>
  <c r="I11" i="42"/>
  <c r="T7" i="42"/>
  <c r="O102" i="10"/>
  <c r="O2" i="10"/>
  <c r="O2" i="10" a="1"/>
  <c r="N2" i="10"/>
  <c r="N2" i="10" a="1"/>
  <c r="M2" i="10"/>
  <c r="M2" i="10" a="1"/>
  <c r="N103" i="11"/>
  <c r="M103" i="11"/>
  <c r="L103" i="11"/>
  <c r="K103" i="11"/>
  <c r="J103" i="11"/>
  <c r="I103" i="11"/>
  <c r="H103" i="11"/>
  <c r="N102" i="11"/>
  <c r="M102" i="11"/>
  <c r="L102" i="11"/>
  <c r="K102" i="11"/>
  <c r="J102" i="11"/>
  <c r="I102" i="11"/>
  <c r="H102" i="11"/>
  <c r="N101" i="11"/>
  <c r="M101" i="11"/>
  <c r="L101" i="11"/>
  <c r="K101" i="11"/>
  <c r="J101" i="11"/>
  <c r="I101" i="11"/>
  <c r="H101" i="11"/>
  <c r="N100" i="11"/>
  <c r="M100" i="11"/>
  <c r="L100" i="11"/>
  <c r="K100" i="11"/>
  <c r="J100" i="11"/>
  <c r="I100" i="11"/>
  <c r="H100" i="11"/>
  <c r="N99" i="11"/>
  <c r="M99" i="11"/>
  <c r="L99" i="11"/>
  <c r="K99" i="11"/>
  <c r="J99" i="11"/>
  <c r="I99" i="11"/>
  <c r="H99" i="11"/>
  <c r="N98" i="11"/>
  <c r="M98" i="11"/>
  <c r="L98" i="11"/>
  <c r="K98" i="11"/>
  <c r="J98" i="11"/>
  <c r="I98" i="11"/>
  <c r="H98" i="11"/>
  <c r="N97" i="11"/>
  <c r="M97" i="11"/>
  <c r="L97" i="11"/>
  <c r="K97" i="11"/>
  <c r="J97" i="11"/>
  <c r="I97" i="11"/>
  <c r="H97" i="11"/>
  <c r="N96" i="11"/>
  <c r="M96" i="11"/>
  <c r="L96" i="11"/>
  <c r="K96" i="11"/>
  <c r="J96" i="11"/>
  <c r="I96" i="11"/>
  <c r="H96" i="11"/>
  <c r="N95" i="11"/>
  <c r="M95" i="11"/>
  <c r="L95" i="11"/>
  <c r="K95" i="11"/>
  <c r="J95" i="11"/>
  <c r="I95" i="11"/>
  <c r="H95" i="11"/>
  <c r="N94" i="11"/>
  <c r="M94" i="11"/>
  <c r="L94" i="11"/>
  <c r="K94" i="11"/>
  <c r="J94" i="11"/>
  <c r="I94" i="11"/>
  <c r="H94" i="11"/>
  <c r="N93" i="11"/>
  <c r="M93" i="11"/>
  <c r="L93" i="11"/>
  <c r="K93" i="11"/>
  <c r="J93" i="11"/>
  <c r="I93" i="11"/>
  <c r="H93" i="11"/>
  <c r="N92" i="11"/>
  <c r="M92" i="11"/>
  <c r="L92" i="11"/>
  <c r="K92" i="11"/>
  <c r="J92" i="11"/>
  <c r="I92" i="11"/>
  <c r="H92" i="11"/>
  <c r="N91" i="11"/>
  <c r="M91" i="11"/>
  <c r="L91" i="11"/>
  <c r="K91" i="11"/>
  <c r="J91" i="11"/>
  <c r="I91" i="11"/>
  <c r="H91" i="11"/>
  <c r="N90" i="11"/>
  <c r="M90" i="11"/>
  <c r="L90" i="11"/>
  <c r="K90" i="11"/>
  <c r="J90" i="11"/>
  <c r="I90" i="11"/>
  <c r="H90" i="11"/>
  <c r="N89" i="11"/>
  <c r="M89" i="11"/>
  <c r="L89" i="11"/>
  <c r="K89" i="11"/>
  <c r="J89" i="11"/>
  <c r="I89" i="11"/>
  <c r="H89" i="11"/>
  <c r="N88" i="11"/>
  <c r="M88" i="11"/>
  <c r="L88" i="11"/>
  <c r="K88" i="11"/>
  <c r="J88" i="11"/>
  <c r="I88" i="11"/>
  <c r="H88" i="11"/>
  <c r="N87" i="11"/>
  <c r="M87" i="11"/>
  <c r="L87" i="11"/>
  <c r="K87" i="11"/>
  <c r="J87" i="11"/>
  <c r="I87" i="11"/>
  <c r="H87" i="11"/>
  <c r="N86" i="11"/>
  <c r="M86" i="11"/>
  <c r="L86" i="11"/>
  <c r="K86" i="11"/>
  <c r="J86" i="11"/>
  <c r="I86" i="11"/>
  <c r="H86" i="11"/>
  <c r="N85" i="11"/>
  <c r="M85" i="11"/>
  <c r="L85" i="11"/>
  <c r="K85" i="11"/>
  <c r="J85" i="11"/>
  <c r="I85" i="11"/>
  <c r="H85" i="11"/>
  <c r="N84" i="11"/>
  <c r="M84" i="11"/>
  <c r="L84" i="11"/>
  <c r="K84" i="11"/>
  <c r="J84" i="11"/>
  <c r="I84" i="11"/>
  <c r="H84" i="11"/>
  <c r="N83" i="11"/>
  <c r="M83" i="11"/>
  <c r="L83" i="11"/>
  <c r="K83" i="11"/>
  <c r="J83" i="11"/>
  <c r="I83" i="11"/>
  <c r="H83" i="11"/>
  <c r="N82" i="11"/>
  <c r="M82" i="11"/>
  <c r="L82" i="11"/>
  <c r="K82" i="11"/>
  <c r="J82" i="11"/>
  <c r="I82" i="11"/>
  <c r="H82" i="11"/>
  <c r="N81" i="11"/>
  <c r="M81" i="11"/>
  <c r="L81" i="11"/>
  <c r="K81" i="11"/>
  <c r="J81" i="11"/>
  <c r="I81" i="11"/>
  <c r="H81" i="11"/>
  <c r="N80" i="11"/>
  <c r="M80" i="11"/>
  <c r="L80" i="11"/>
  <c r="K80" i="11"/>
  <c r="J80" i="11"/>
  <c r="I80" i="11"/>
  <c r="H80" i="11"/>
  <c r="N79" i="11"/>
  <c r="M79" i="11"/>
  <c r="L79" i="11"/>
  <c r="K79" i="11"/>
  <c r="J79" i="11"/>
  <c r="I79" i="11"/>
  <c r="H79" i="11"/>
  <c r="N78" i="11"/>
  <c r="M78" i="11"/>
  <c r="L78" i="11"/>
  <c r="K78" i="11"/>
  <c r="J78" i="11"/>
  <c r="I78" i="11"/>
  <c r="H78" i="11"/>
  <c r="N77" i="11"/>
  <c r="M77" i="11"/>
  <c r="L77" i="11"/>
  <c r="K77" i="11"/>
  <c r="J77" i="11"/>
  <c r="I77" i="11"/>
  <c r="H77" i="11"/>
  <c r="N76" i="11"/>
  <c r="M76" i="11"/>
  <c r="L76" i="11"/>
  <c r="K76" i="11"/>
  <c r="J76" i="11"/>
  <c r="I76" i="11"/>
  <c r="H76" i="11"/>
  <c r="N75" i="11"/>
  <c r="M75" i="11"/>
  <c r="L75" i="11"/>
  <c r="K75" i="11"/>
  <c r="J75" i="11"/>
  <c r="I75" i="11"/>
  <c r="H75" i="11"/>
  <c r="N74" i="11"/>
  <c r="M74" i="11"/>
  <c r="L74" i="11"/>
  <c r="K74" i="11"/>
  <c r="J74" i="11"/>
  <c r="I74" i="11"/>
  <c r="H74" i="11"/>
  <c r="N73" i="11"/>
  <c r="M73" i="11"/>
  <c r="L73" i="11"/>
  <c r="K73" i="11"/>
  <c r="J73" i="11"/>
  <c r="I73" i="11"/>
  <c r="H73" i="11"/>
  <c r="N72" i="11"/>
  <c r="M72" i="11"/>
  <c r="L72" i="11"/>
  <c r="K72" i="11"/>
  <c r="J72" i="11"/>
  <c r="I72" i="11"/>
  <c r="H72" i="11"/>
  <c r="N71" i="11"/>
  <c r="M71" i="11"/>
  <c r="L71" i="11"/>
  <c r="K71" i="11"/>
  <c r="J71" i="11"/>
  <c r="I71" i="11"/>
  <c r="H71" i="11"/>
  <c r="N70" i="11"/>
  <c r="M70" i="11"/>
  <c r="L70" i="11"/>
  <c r="K70" i="11"/>
  <c r="J70" i="11"/>
  <c r="I70" i="11"/>
  <c r="H70" i="11"/>
  <c r="N69" i="11"/>
  <c r="M69" i="11"/>
  <c r="L69" i="11"/>
  <c r="K69" i="11"/>
  <c r="J69" i="11"/>
  <c r="I69" i="11"/>
  <c r="H69" i="11"/>
  <c r="N68" i="11"/>
  <c r="M68" i="11"/>
  <c r="L68" i="11"/>
  <c r="K68" i="11"/>
  <c r="J68" i="11"/>
  <c r="I68" i="11"/>
  <c r="H68" i="11"/>
  <c r="N67" i="11"/>
  <c r="M67" i="11"/>
  <c r="L67" i="11"/>
  <c r="K67" i="11"/>
  <c r="J67" i="11"/>
  <c r="I67" i="11"/>
  <c r="H67" i="11"/>
  <c r="N66" i="11"/>
  <c r="M66" i="11"/>
  <c r="L66" i="11"/>
  <c r="K66" i="11"/>
  <c r="J66" i="11"/>
  <c r="I66" i="11"/>
  <c r="H66" i="11"/>
  <c r="N65" i="11"/>
  <c r="M65" i="11"/>
  <c r="L65" i="11"/>
  <c r="K65" i="11"/>
  <c r="J65" i="11"/>
  <c r="I65" i="11"/>
  <c r="H65" i="11"/>
  <c r="N64" i="11"/>
  <c r="M64" i="11"/>
  <c r="L64" i="11"/>
  <c r="K64" i="11"/>
  <c r="J64" i="11"/>
  <c r="I64" i="11"/>
  <c r="H64" i="11"/>
  <c r="N63" i="11"/>
  <c r="M63" i="11"/>
  <c r="L63" i="11"/>
  <c r="K63" i="11"/>
  <c r="J63" i="11"/>
  <c r="I63" i="11"/>
  <c r="H63" i="11"/>
  <c r="N62" i="11"/>
  <c r="M62" i="11"/>
  <c r="L62" i="11"/>
  <c r="K62" i="11"/>
  <c r="J62" i="11"/>
  <c r="I62" i="11"/>
  <c r="H62" i="11"/>
  <c r="N61" i="11"/>
  <c r="M61" i="11"/>
  <c r="L61" i="11"/>
  <c r="K61" i="11"/>
  <c r="J61" i="11"/>
  <c r="I61" i="11"/>
  <c r="H61" i="11"/>
  <c r="N60" i="11"/>
  <c r="M60" i="11"/>
  <c r="L60" i="11"/>
  <c r="K60" i="11"/>
  <c r="J60" i="11"/>
  <c r="I60" i="11"/>
  <c r="H60" i="11"/>
  <c r="N59" i="11"/>
  <c r="M59" i="11"/>
  <c r="L59" i="11"/>
  <c r="K59" i="11"/>
  <c r="J59" i="11"/>
  <c r="I59" i="11"/>
  <c r="H59" i="11"/>
  <c r="N58" i="11"/>
  <c r="M58" i="11"/>
  <c r="L58" i="11"/>
  <c r="K58" i="11"/>
  <c r="J58" i="11"/>
  <c r="I58" i="11"/>
  <c r="H58" i="11"/>
  <c r="N57" i="11"/>
  <c r="M57" i="11"/>
  <c r="L57" i="11"/>
  <c r="K57" i="11"/>
  <c r="J57" i="11"/>
  <c r="I57" i="11"/>
  <c r="H57" i="11"/>
  <c r="N56" i="11"/>
  <c r="M56" i="11"/>
  <c r="L56" i="11"/>
  <c r="K56" i="11"/>
  <c r="J56" i="11"/>
  <c r="I56" i="11"/>
  <c r="H56" i="11"/>
  <c r="N55" i="11"/>
  <c r="M55" i="11"/>
  <c r="L55" i="11"/>
  <c r="K55" i="11"/>
  <c r="J55" i="11"/>
  <c r="I55" i="11"/>
  <c r="H55" i="11"/>
  <c r="N54" i="11"/>
  <c r="M54" i="11"/>
  <c r="L54" i="11"/>
  <c r="K54" i="11"/>
  <c r="J54" i="11"/>
  <c r="I54" i="11"/>
  <c r="H54" i="11"/>
  <c r="N53" i="11"/>
  <c r="M53" i="11"/>
  <c r="L53" i="11"/>
  <c r="K53" i="11"/>
  <c r="J53" i="11"/>
  <c r="I53" i="11"/>
  <c r="H53" i="11"/>
  <c r="N52" i="11"/>
  <c r="M52" i="11"/>
  <c r="L52" i="11"/>
  <c r="K52" i="11"/>
  <c r="J52" i="11"/>
  <c r="I52" i="11"/>
  <c r="H52" i="11"/>
  <c r="N51" i="11"/>
  <c r="M51" i="11"/>
  <c r="L51" i="11"/>
  <c r="K51" i="11"/>
  <c r="J51" i="11"/>
  <c r="I51" i="11"/>
  <c r="H51" i="11"/>
  <c r="N50" i="11"/>
  <c r="M50" i="11"/>
  <c r="L50" i="11"/>
  <c r="K50" i="11"/>
  <c r="J50" i="11"/>
  <c r="I50" i="11"/>
  <c r="H50" i="11"/>
  <c r="N49" i="11"/>
  <c r="M49" i="11"/>
  <c r="L49" i="11"/>
  <c r="K49" i="11"/>
  <c r="J49" i="11"/>
  <c r="I49" i="11"/>
  <c r="H49" i="11"/>
  <c r="N48" i="11"/>
  <c r="M48" i="11"/>
  <c r="L48" i="11"/>
  <c r="K48" i="11"/>
  <c r="J48" i="11"/>
  <c r="I48" i="11"/>
  <c r="H48" i="11"/>
  <c r="N47" i="11"/>
  <c r="M47" i="11"/>
  <c r="L47" i="11"/>
  <c r="K47" i="11"/>
  <c r="J47" i="11"/>
  <c r="I47" i="11"/>
  <c r="H47" i="11"/>
  <c r="N46" i="11"/>
  <c r="M46" i="11"/>
  <c r="L46" i="11"/>
  <c r="K46" i="11"/>
  <c r="J46" i="11"/>
  <c r="I46" i="11"/>
  <c r="H46" i="11"/>
  <c r="N45" i="11"/>
  <c r="M45" i="11"/>
  <c r="L45" i="11"/>
  <c r="K45" i="11"/>
  <c r="J45" i="11"/>
  <c r="I45" i="11"/>
  <c r="H45" i="11"/>
  <c r="N44" i="11"/>
  <c r="M44" i="11"/>
  <c r="L44" i="11"/>
  <c r="K44" i="11"/>
  <c r="J44" i="11"/>
  <c r="I44" i="11"/>
  <c r="H44" i="11"/>
  <c r="N43" i="11"/>
  <c r="M43" i="11"/>
  <c r="L43" i="11"/>
  <c r="K43" i="11"/>
  <c r="J43" i="11"/>
  <c r="I43" i="11"/>
  <c r="H43" i="11"/>
  <c r="N42" i="11"/>
  <c r="M42" i="11"/>
  <c r="L42" i="11"/>
  <c r="K42" i="11"/>
  <c r="J42" i="11"/>
  <c r="I42" i="11"/>
  <c r="H42" i="11"/>
  <c r="N41" i="11"/>
  <c r="M41" i="11"/>
  <c r="L41" i="11"/>
  <c r="K41" i="11"/>
  <c r="J41" i="11"/>
  <c r="I41" i="11"/>
  <c r="H41" i="11"/>
  <c r="N40" i="11"/>
  <c r="M40" i="11"/>
  <c r="L40" i="11"/>
  <c r="K40" i="11"/>
  <c r="J40" i="11"/>
  <c r="I40" i="11"/>
  <c r="H40" i="11"/>
  <c r="N39" i="11"/>
  <c r="M39" i="11"/>
  <c r="L39" i="11"/>
  <c r="K39" i="11"/>
  <c r="J39" i="11"/>
  <c r="I39" i="11"/>
  <c r="H39" i="11"/>
  <c r="N38" i="11"/>
  <c r="M38" i="11"/>
  <c r="L38" i="11"/>
  <c r="K38" i="11"/>
  <c r="J38" i="11"/>
  <c r="I38" i="11"/>
  <c r="H38" i="11"/>
  <c r="N37" i="11"/>
  <c r="M37" i="11"/>
  <c r="L37" i="11"/>
  <c r="K37" i="11"/>
  <c r="J37" i="11"/>
  <c r="I37" i="11"/>
  <c r="H37" i="11"/>
  <c r="N36" i="11"/>
  <c r="M36" i="11"/>
  <c r="L36" i="11"/>
  <c r="K36" i="11"/>
  <c r="J36" i="11"/>
  <c r="I36" i="11"/>
  <c r="H36" i="11"/>
  <c r="N35" i="11"/>
  <c r="M35" i="11"/>
  <c r="L35" i="11"/>
  <c r="K35" i="11"/>
  <c r="J35" i="11"/>
  <c r="I35" i="11"/>
  <c r="H35" i="11"/>
  <c r="N34" i="11"/>
  <c r="M34" i="11"/>
  <c r="L34" i="11"/>
  <c r="K34" i="11"/>
  <c r="J34" i="11"/>
  <c r="I34" i="11"/>
  <c r="H34" i="11"/>
  <c r="N33" i="11"/>
  <c r="M33" i="11"/>
  <c r="L33" i="11"/>
  <c r="K33" i="11"/>
  <c r="J33" i="11"/>
  <c r="I33" i="11"/>
  <c r="H33" i="11"/>
  <c r="N32" i="11"/>
  <c r="M32" i="11"/>
  <c r="L32" i="11"/>
  <c r="K32" i="11"/>
  <c r="J32" i="11"/>
  <c r="I32" i="11"/>
  <c r="H32" i="11"/>
  <c r="N31" i="11"/>
  <c r="M31" i="11"/>
  <c r="L31" i="11"/>
  <c r="K31" i="11"/>
  <c r="J31" i="11"/>
  <c r="I31" i="11"/>
  <c r="H31" i="11"/>
  <c r="N30" i="11"/>
  <c r="M30" i="11"/>
  <c r="L30" i="11"/>
  <c r="K30" i="11"/>
  <c r="J30" i="11"/>
  <c r="I30" i="11"/>
  <c r="H30" i="11"/>
  <c r="N29" i="11"/>
  <c r="M29" i="11"/>
  <c r="L29" i="11"/>
  <c r="K29" i="11"/>
  <c r="J29" i="11"/>
  <c r="I29" i="11"/>
  <c r="H29" i="11"/>
  <c r="N28" i="11"/>
  <c r="M28" i="11"/>
  <c r="L28" i="11"/>
  <c r="K28" i="11"/>
  <c r="J28" i="11"/>
  <c r="I28" i="11"/>
  <c r="H28" i="11"/>
  <c r="N27" i="11"/>
  <c r="M27" i="11"/>
  <c r="L27" i="11"/>
  <c r="K27" i="11"/>
  <c r="J27" i="11"/>
  <c r="I27" i="11"/>
  <c r="H27" i="11"/>
  <c r="N26" i="11"/>
  <c r="M26" i="11"/>
  <c r="L26" i="11"/>
  <c r="K26" i="11"/>
  <c r="J26" i="11"/>
  <c r="I26" i="11"/>
  <c r="H26" i="11"/>
  <c r="N25" i="11"/>
  <c r="M25" i="11"/>
  <c r="L25" i="11"/>
  <c r="K25" i="11"/>
  <c r="J25" i="11"/>
  <c r="I25" i="11"/>
  <c r="H25" i="11"/>
  <c r="N24" i="11"/>
  <c r="M24" i="11"/>
  <c r="L24" i="11"/>
  <c r="K24" i="11"/>
  <c r="J24" i="11"/>
  <c r="I24" i="11"/>
  <c r="H24" i="11"/>
  <c r="N23" i="11"/>
  <c r="M23" i="11"/>
  <c r="L23" i="11"/>
  <c r="K23" i="11"/>
  <c r="J23" i="11"/>
  <c r="I23" i="11"/>
  <c r="H23" i="11"/>
  <c r="N22" i="11"/>
  <c r="M22" i="11"/>
  <c r="L22" i="11"/>
  <c r="K22" i="11"/>
  <c r="J22" i="11"/>
  <c r="I22" i="11"/>
  <c r="H22" i="11"/>
  <c r="N21" i="11"/>
  <c r="M21" i="11"/>
  <c r="L21" i="11"/>
  <c r="K21" i="11"/>
  <c r="J21" i="11"/>
  <c r="I21" i="11"/>
  <c r="H21" i="11"/>
  <c r="N20" i="11"/>
  <c r="M20" i="11"/>
  <c r="L20" i="11"/>
  <c r="K20" i="11"/>
  <c r="J20" i="11"/>
  <c r="I20" i="11"/>
  <c r="H20" i="11"/>
  <c r="N19" i="11"/>
  <c r="M19" i="11"/>
  <c r="L19" i="11"/>
  <c r="K19" i="11"/>
  <c r="J19" i="11"/>
  <c r="I19" i="11"/>
  <c r="H19" i="11"/>
  <c r="N18" i="11"/>
  <c r="M18" i="11"/>
  <c r="L18" i="11"/>
  <c r="K18" i="11"/>
  <c r="J18" i="11"/>
  <c r="I18" i="11"/>
  <c r="H18" i="11"/>
  <c r="N17" i="11"/>
  <c r="M17" i="11"/>
  <c r="L17" i="11"/>
  <c r="K17" i="11"/>
  <c r="J17" i="11"/>
  <c r="I17" i="11"/>
  <c r="H17" i="11"/>
  <c r="N16" i="11"/>
  <c r="M16" i="11"/>
  <c r="L16" i="11"/>
  <c r="K16" i="11"/>
  <c r="J16" i="11"/>
  <c r="I16" i="11"/>
  <c r="H16" i="11"/>
  <c r="N15" i="11"/>
  <c r="M15" i="11"/>
  <c r="L15" i="11"/>
  <c r="K15" i="11"/>
  <c r="J15" i="11"/>
  <c r="I15" i="11"/>
  <c r="H15" i="11"/>
  <c r="N14" i="11"/>
  <c r="M14" i="11"/>
  <c r="L14" i="11"/>
  <c r="K14" i="11"/>
  <c r="J14" i="11"/>
  <c r="I14" i="11"/>
  <c r="H14" i="11"/>
  <c r="N13" i="11"/>
  <c r="M13" i="11"/>
  <c r="L13" i="11"/>
  <c r="K13" i="11"/>
  <c r="J13" i="11"/>
  <c r="N12" i="11"/>
  <c r="M12" i="11"/>
  <c r="L12" i="11"/>
  <c r="K12" i="11"/>
  <c r="J12" i="11"/>
  <c r="N11" i="11"/>
  <c r="M11" i="11"/>
  <c r="L11" i="11"/>
  <c r="K11" i="11"/>
  <c r="J11" i="11"/>
  <c r="N10" i="11"/>
  <c r="M10" i="11"/>
  <c r="L10" i="11"/>
  <c r="K10" i="11"/>
  <c r="J10" i="11"/>
  <c r="N9" i="11"/>
  <c r="M9" i="11"/>
  <c r="L9" i="11"/>
  <c r="K9" i="11"/>
  <c r="J9" i="11"/>
  <c r="N8" i="11"/>
  <c r="M8" i="11"/>
  <c r="L8" i="11"/>
  <c r="K8" i="11"/>
  <c r="J8" i="11"/>
  <c r="N7" i="11"/>
  <c r="M7" i="11"/>
  <c r="L7" i="11"/>
  <c r="K7" i="11"/>
  <c r="J7" i="11"/>
  <c r="N6" i="11"/>
  <c r="M6" i="11"/>
  <c r="L6" i="11"/>
  <c r="K6" i="11"/>
  <c r="J6" i="11"/>
  <c r="N5" i="11"/>
  <c r="M5" i="11"/>
  <c r="L5" i="11"/>
  <c r="K5" i="11"/>
  <c r="J5" i="11"/>
  <c r="Q4" i="11"/>
  <c r="N4" i="11"/>
  <c r="M4" i="11"/>
  <c r="L4" i="11"/>
  <c r="K4" i="11"/>
  <c r="J4" i="11"/>
  <c r="G4" i="11"/>
  <c r="G4" i="11" a="1"/>
  <c r="Q3" i="11"/>
  <c r="X50" i="39"/>
  <c r="X49" i="39"/>
  <c r="X48" i="39"/>
  <c r="X47" i="39"/>
  <c r="X46" i="39"/>
  <c r="X45" i="39"/>
  <c r="W45" i="39"/>
  <c r="V45" i="39"/>
  <c r="T45" i="39"/>
  <c r="S45" i="39"/>
  <c r="R45" i="39"/>
  <c r="P45" i="39"/>
  <c r="O45" i="39"/>
  <c r="N45" i="39"/>
  <c r="L45" i="39"/>
  <c r="K45" i="39"/>
  <c r="J45" i="39"/>
  <c r="I45" i="39"/>
  <c r="X44" i="39"/>
  <c r="W44" i="39"/>
  <c r="V44" i="39"/>
  <c r="T44" i="39"/>
  <c r="S44" i="39"/>
  <c r="R44" i="39"/>
  <c r="P44" i="39"/>
  <c r="O44" i="39"/>
  <c r="N44" i="39"/>
  <c r="L44" i="39"/>
  <c r="K44" i="39"/>
  <c r="J44" i="39"/>
  <c r="I44" i="39"/>
  <c r="W43" i="39"/>
  <c r="V43" i="39"/>
  <c r="T43" i="39"/>
  <c r="S43" i="39"/>
  <c r="R43" i="39"/>
  <c r="P43" i="39"/>
  <c r="O43" i="39"/>
  <c r="N43" i="39"/>
  <c r="L43" i="39"/>
  <c r="K43" i="39"/>
  <c r="J43" i="39"/>
  <c r="I43" i="39"/>
  <c r="X42" i="39"/>
  <c r="W42" i="39"/>
  <c r="V42" i="39"/>
  <c r="T42" i="39"/>
  <c r="S42" i="39"/>
  <c r="R42" i="39"/>
  <c r="P42" i="39"/>
  <c r="O42" i="39"/>
  <c r="N42" i="39"/>
  <c r="L42" i="39"/>
  <c r="K42" i="39"/>
  <c r="J42" i="39"/>
  <c r="I42" i="39"/>
  <c r="X41" i="39"/>
  <c r="W41" i="39"/>
  <c r="V41" i="39"/>
  <c r="T41" i="39"/>
  <c r="S41" i="39"/>
  <c r="R41" i="39"/>
  <c r="P41" i="39"/>
  <c r="O41" i="39"/>
  <c r="N41" i="39"/>
  <c r="L41" i="39"/>
  <c r="K41" i="39"/>
  <c r="J41" i="39"/>
  <c r="I41" i="39"/>
  <c r="X40" i="39"/>
  <c r="W40" i="39"/>
  <c r="V40" i="39"/>
  <c r="T40" i="39"/>
  <c r="S40" i="39"/>
  <c r="R40" i="39"/>
  <c r="P40" i="39"/>
  <c r="O40" i="39"/>
  <c r="N40" i="39"/>
  <c r="L40" i="39"/>
  <c r="K40" i="39"/>
  <c r="J40" i="39"/>
  <c r="I40" i="39"/>
  <c r="X39" i="39"/>
  <c r="W39" i="39"/>
  <c r="V39" i="39"/>
  <c r="T39" i="39"/>
  <c r="S39" i="39"/>
  <c r="R39" i="39"/>
  <c r="P39" i="39"/>
  <c r="O39" i="39"/>
  <c r="N39" i="39"/>
  <c r="L39" i="39"/>
  <c r="K39" i="39"/>
  <c r="J39" i="39"/>
  <c r="I39" i="39"/>
  <c r="X38" i="39"/>
  <c r="W38" i="39"/>
  <c r="V38" i="39"/>
  <c r="T38" i="39"/>
  <c r="S38" i="39"/>
  <c r="R38" i="39"/>
  <c r="P38" i="39"/>
  <c r="O38" i="39"/>
  <c r="N38" i="39"/>
  <c r="L38" i="39"/>
  <c r="K38" i="39"/>
  <c r="J38" i="39"/>
  <c r="I38" i="39"/>
  <c r="X37" i="39"/>
  <c r="W37" i="39"/>
  <c r="V37" i="39"/>
  <c r="T37" i="39"/>
  <c r="S37" i="39"/>
  <c r="R37" i="39"/>
  <c r="P37" i="39"/>
  <c r="O37" i="39"/>
  <c r="N37" i="39"/>
  <c r="L37" i="39"/>
  <c r="K37" i="39"/>
  <c r="J37" i="39"/>
  <c r="I37" i="39"/>
  <c r="X36" i="39"/>
  <c r="W36" i="39"/>
  <c r="V36" i="39"/>
  <c r="T36" i="39"/>
  <c r="S36" i="39"/>
  <c r="R36" i="39"/>
  <c r="P36" i="39"/>
  <c r="O36" i="39"/>
  <c r="N36" i="39"/>
  <c r="L36" i="39"/>
  <c r="K36" i="39"/>
  <c r="J36" i="39"/>
  <c r="I36" i="39"/>
  <c r="W35" i="39"/>
  <c r="V35" i="39"/>
  <c r="T35" i="39"/>
  <c r="S35" i="39"/>
  <c r="R35" i="39"/>
  <c r="P35" i="39"/>
  <c r="O35" i="39"/>
  <c r="N35" i="39"/>
  <c r="L35" i="39"/>
  <c r="K35" i="39"/>
  <c r="J35" i="39"/>
  <c r="I35" i="39"/>
  <c r="X34" i="39"/>
  <c r="W34" i="39"/>
  <c r="V34" i="39"/>
  <c r="T34" i="39"/>
  <c r="S34" i="39"/>
  <c r="R34" i="39"/>
  <c r="P34" i="39"/>
  <c r="O34" i="39"/>
  <c r="N34" i="39"/>
  <c r="L34" i="39"/>
  <c r="K34" i="39"/>
  <c r="J34" i="39"/>
  <c r="I34" i="39"/>
  <c r="X33" i="39"/>
  <c r="W33" i="39"/>
  <c r="V33" i="39"/>
  <c r="T33" i="39"/>
  <c r="S33" i="39"/>
  <c r="R33" i="39"/>
  <c r="P33" i="39"/>
  <c r="O33" i="39"/>
  <c r="N33" i="39"/>
  <c r="L33" i="39"/>
  <c r="K33" i="39"/>
  <c r="J33" i="39"/>
  <c r="I33" i="39"/>
  <c r="X32" i="39"/>
  <c r="W32" i="39"/>
  <c r="V32" i="39"/>
  <c r="T32" i="39"/>
  <c r="S32" i="39"/>
  <c r="R32" i="39"/>
  <c r="P32" i="39"/>
  <c r="O32" i="39"/>
  <c r="N32" i="39"/>
  <c r="L32" i="39"/>
  <c r="K32" i="39"/>
  <c r="J32" i="39"/>
  <c r="I32" i="39"/>
  <c r="X31" i="39"/>
  <c r="W31" i="39"/>
  <c r="V31" i="39"/>
  <c r="T31" i="39"/>
  <c r="S31" i="39"/>
  <c r="R31" i="39"/>
  <c r="P31" i="39"/>
  <c r="O31" i="39"/>
  <c r="N31" i="39"/>
  <c r="L31" i="39"/>
  <c r="K31" i="39"/>
  <c r="J31" i="39"/>
  <c r="I31" i="39"/>
  <c r="X30" i="39"/>
  <c r="W30" i="39"/>
  <c r="V30" i="39"/>
  <c r="T30" i="39"/>
  <c r="S30" i="39"/>
  <c r="R30" i="39"/>
  <c r="P30" i="39"/>
  <c r="O30" i="39"/>
  <c r="N30" i="39"/>
  <c r="L30" i="39"/>
  <c r="K30" i="39"/>
  <c r="J30" i="39"/>
  <c r="I30" i="39"/>
  <c r="X29" i="39"/>
  <c r="W29" i="39"/>
  <c r="V29" i="39"/>
  <c r="T29" i="39"/>
  <c r="S29" i="39"/>
  <c r="R29" i="39"/>
  <c r="P29" i="39"/>
  <c r="O29" i="39"/>
  <c r="N29" i="39"/>
  <c r="L29" i="39"/>
  <c r="K29" i="39"/>
  <c r="J29" i="39"/>
  <c r="I29" i="39"/>
  <c r="X28" i="39"/>
  <c r="W28" i="39"/>
  <c r="V28" i="39"/>
  <c r="T28" i="39"/>
  <c r="S28" i="39"/>
  <c r="R28" i="39"/>
  <c r="P28" i="39"/>
  <c r="O28" i="39"/>
  <c r="N28" i="39"/>
  <c r="L28" i="39"/>
  <c r="K28" i="39"/>
  <c r="J28" i="39"/>
  <c r="I28" i="39"/>
  <c r="W27" i="39"/>
  <c r="V27" i="39"/>
  <c r="T27" i="39"/>
  <c r="S27" i="39"/>
  <c r="R27" i="39"/>
  <c r="P27" i="39"/>
  <c r="O27" i="39"/>
  <c r="N27" i="39"/>
  <c r="L27" i="39"/>
  <c r="K27" i="39"/>
  <c r="J27" i="39"/>
  <c r="I27" i="39"/>
  <c r="X26" i="39"/>
  <c r="W26" i="39"/>
  <c r="V26" i="39"/>
  <c r="T26" i="39"/>
  <c r="S26" i="39"/>
  <c r="R26" i="39"/>
  <c r="P26" i="39"/>
  <c r="O26" i="39"/>
  <c r="N26" i="39"/>
  <c r="L26" i="39"/>
  <c r="K26" i="39"/>
  <c r="J26" i="39"/>
  <c r="I26" i="39"/>
  <c r="X25" i="39"/>
  <c r="W25" i="39"/>
  <c r="V25" i="39"/>
  <c r="T25" i="39"/>
  <c r="S25" i="39"/>
  <c r="R25" i="39"/>
  <c r="P25" i="39"/>
  <c r="O25" i="39"/>
  <c r="N25" i="39"/>
  <c r="L25" i="39"/>
  <c r="K25" i="39"/>
  <c r="J25" i="39"/>
  <c r="I25" i="39"/>
  <c r="X24" i="39"/>
  <c r="W24" i="39"/>
  <c r="V24" i="39"/>
  <c r="T24" i="39"/>
  <c r="S24" i="39"/>
  <c r="R24" i="39"/>
  <c r="P24" i="39"/>
  <c r="O24" i="39"/>
  <c r="N24" i="39"/>
  <c r="L24" i="39"/>
  <c r="K24" i="39"/>
  <c r="J24" i="39"/>
  <c r="I24" i="39"/>
  <c r="X23" i="39"/>
  <c r="W23" i="39"/>
  <c r="V23" i="39"/>
  <c r="T23" i="39"/>
  <c r="S23" i="39"/>
  <c r="R23" i="39"/>
  <c r="P23" i="39"/>
  <c r="O23" i="39"/>
  <c r="N23" i="39"/>
  <c r="L23" i="39"/>
  <c r="K23" i="39"/>
  <c r="J23" i="39"/>
  <c r="I23" i="39"/>
  <c r="X22" i="39"/>
  <c r="W22" i="39"/>
  <c r="V22" i="39"/>
  <c r="T22" i="39"/>
  <c r="S22" i="39"/>
  <c r="R22" i="39"/>
  <c r="P22" i="39"/>
  <c r="O22" i="39"/>
  <c r="N22" i="39"/>
  <c r="L22" i="39"/>
  <c r="K22" i="39"/>
  <c r="J22" i="39"/>
  <c r="I22" i="39"/>
  <c r="X21" i="39"/>
  <c r="W21" i="39"/>
  <c r="V21" i="39"/>
  <c r="T21" i="39"/>
  <c r="S21" i="39"/>
  <c r="R21" i="39"/>
  <c r="P21" i="39"/>
  <c r="O21" i="39"/>
  <c r="N21" i="39"/>
  <c r="L21" i="39"/>
  <c r="K21" i="39"/>
  <c r="J21" i="39"/>
  <c r="I21" i="39"/>
  <c r="X20" i="39"/>
  <c r="W20" i="39"/>
  <c r="V20" i="39"/>
  <c r="T20" i="39"/>
  <c r="S20" i="39"/>
  <c r="R20" i="39"/>
  <c r="P20" i="39"/>
  <c r="O20" i="39"/>
  <c r="N20" i="39"/>
  <c r="L20" i="39"/>
  <c r="K20" i="39"/>
  <c r="J20" i="39"/>
  <c r="I20" i="39"/>
  <c r="W19" i="39"/>
  <c r="V19" i="39"/>
  <c r="T19" i="39"/>
  <c r="S19" i="39"/>
  <c r="R19" i="39"/>
  <c r="P19" i="39"/>
  <c r="O19" i="39"/>
  <c r="N19" i="39"/>
  <c r="L19" i="39"/>
  <c r="K19" i="39"/>
  <c r="J19" i="39"/>
  <c r="I19" i="39"/>
  <c r="X18" i="39"/>
  <c r="W18" i="39"/>
  <c r="V18" i="39"/>
  <c r="T18" i="39"/>
  <c r="S18" i="39"/>
  <c r="R18" i="39"/>
  <c r="P18" i="39"/>
  <c r="O18" i="39"/>
  <c r="N18" i="39"/>
  <c r="L18" i="39"/>
  <c r="K18" i="39"/>
  <c r="J18" i="39"/>
  <c r="I18" i="39"/>
  <c r="X17" i="39"/>
  <c r="W17" i="39"/>
  <c r="V17" i="39"/>
  <c r="T17" i="39"/>
  <c r="S17" i="39"/>
  <c r="R17" i="39"/>
  <c r="P17" i="39"/>
  <c r="O17" i="39"/>
  <c r="N17" i="39"/>
  <c r="L17" i="39"/>
  <c r="K17" i="39"/>
  <c r="J17" i="39"/>
  <c r="I17" i="39"/>
  <c r="X16" i="39"/>
  <c r="W16" i="39"/>
  <c r="V16" i="39"/>
  <c r="T16" i="39"/>
  <c r="S16" i="39"/>
  <c r="R16" i="39"/>
  <c r="P16" i="39"/>
  <c r="O16" i="39"/>
  <c r="N16" i="39"/>
  <c r="L16" i="39"/>
  <c r="K16" i="39"/>
  <c r="J16" i="39"/>
  <c r="I16" i="39"/>
  <c r="X15" i="39"/>
  <c r="W15" i="39"/>
  <c r="V15" i="39"/>
  <c r="T15" i="39"/>
  <c r="S15" i="39"/>
  <c r="R15" i="39"/>
  <c r="P15" i="39"/>
  <c r="O15" i="39"/>
  <c r="N15" i="39"/>
  <c r="L15" i="39"/>
  <c r="K15" i="39"/>
  <c r="J15" i="39"/>
  <c r="I15" i="39"/>
  <c r="X14" i="39"/>
  <c r="W14" i="39"/>
  <c r="V14" i="39"/>
  <c r="T14" i="39"/>
  <c r="S14" i="39"/>
  <c r="R14" i="39"/>
  <c r="P14" i="39"/>
  <c r="O14" i="39"/>
  <c r="N14" i="39"/>
  <c r="L14" i="39"/>
  <c r="K14" i="39"/>
  <c r="J14" i="39"/>
  <c r="I14" i="39"/>
  <c r="X13" i="39"/>
  <c r="W13" i="39"/>
  <c r="V13" i="39"/>
  <c r="T13" i="39"/>
  <c r="S13" i="39"/>
  <c r="R13" i="39"/>
  <c r="P13" i="39"/>
  <c r="O13" i="39"/>
  <c r="N13" i="39"/>
  <c r="L13" i="39"/>
  <c r="K13" i="39"/>
  <c r="J13" i="39"/>
  <c r="I13" i="39"/>
  <c r="X12" i="39"/>
  <c r="W12" i="39"/>
  <c r="V12" i="39"/>
  <c r="T12" i="39"/>
  <c r="S12" i="39"/>
  <c r="R12" i="39"/>
  <c r="P12" i="39"/>
  <c r="O12" i="39"/>
  <c r="N12" i="39"/>
  <c r="L12" i="39"/>
  <c r="K12" i="39"/>
  <c r="J12" i="39"/>
  <c r="I12" i="39"/>
  <c r="W11" i="39"/>
  <c r="V11" i="39"/>
  <c r="T11" i="39"/>
  <c r="S11" i="39"/>
  <c r="R11" i="39"/>
  <c r="P11" i="39"/>
  <c r="O11" i="39"/>
  <c r="N11" i="39"/>
  <c r="L11" i="39"/>
  <c r="K11" i="39"/>
  <c r="J11" i="39"/>
  <c r="I11" i="39"/>
  <c r="AA10" i="39"/>
  <c r="X10" i="39"/>
  <c r="W10" i="39"/>
  <c r="V10" i="39"/>
  <c r="T10" i="39"/>
  <c r="R10" i="39"/>
  <c r="P10" i="39"/>
  <c r="N10" i="39"/>
  <c r="L10" i="39"/>
  <c r="K10" i="39"/>
  <c r="AA9" i="39"/>
  <c r="X9" i="39"/>
  <c r="W9" i="39"/>
  <c r="V9" i="39"/>
  <c r="T9" i="39"/>
  <c r="R9" i="39"/>
  <c r="P9" i="39"/>
  <c r="N9" i="39"/>
  <c r="L9" i="39"/>
  <c r="K9" i="39"/>
  <c r="AA8" i="39"/>
  <c r="X8" i="39"/>
  <c r="W8" i="39"/>
  <c r="V8" i="39"/>
  <c r="T8" i="39"/>
  <c r="R8" i="39"/>
  <c r="P8" i="39"/>
  <c r="N8" i="39"/>
  <c r="L8" i="39"/>
  <c r="K8" i="39"/>
  <c r="AE7" i="39"/>
  <c r="AA7" i="39"/>
  <c r="X7" i="39"/>
  <c r="W7" i="39"/>
  <c r="V7" i="39"/>
  <c r="T7" i="39"/>
  <c r="R7" i="39"/>
  <c r="P7" i="39"/>
  <c r="N7" i="39"/>
  <c r="L7" i="39"/>
  <c r="K7" i="39"/>
  <c r="AA6" i="39"/>
  <c r="X6" i="39"/>
  <c r="W6" i="39"/>
  <c r="V6" i="39"/>
  <c r="T6" i="39"/>
  <c r="R6" i="39"/>
  <c r="P6" i="39"/>
  <c r="N6" i="39"/>
  <c r="L6" i="39"/>
  <c r="K6" i="39"/>
  <c r="AA5" i="39"/>
  <c r="X5" i="39"/>
  <c r="W5" i="39"/>
  <c r="V5" i="39"/>
  <c r="T5" i="39"/>
  <c r="R5" i="39"/>
  <c r="P5" i="39"/>
  <c r="N5" i="39"/>
  <c r="L5" i="39"/>
  <c r="K5" i="39"/>
  <c r="AE4" i="39"/>
  <c r="AA4" i="39"/>
  <c r="X4" i="39"/>
  <c r="W4" i="39"/>
  <c r="V4" i="39"/>
  <c r="T4" i="39"/>
  <c r="R4" i="39"/>
  <c r="P4" i="39"/>
  <c r="N4" i="39"/>
  <c r="L4" i="39"/>
  <c r="K4" i="39"/>
  <c r="AE3" i="39"/>
  <c r="I26" i="37"/>
  <c r="I33" i="37" s="1"/>
  <c r="I40" i="37" s="1"/>
  <c r="I19" i="37"/>
  <c r="Q17" i="37"/>
  <c r="Q24" i="37" s="1"/>
  <c r="Q31" i="37" s="1"/>
  <c r="Q38" i="37" s="1"/>
  <c r="Q45" i="37" s="1"/>
  <c r="N17" i="37"/>
  <c r="N24" i="37" s="1"/>
  <c r="N31" i="37" s="1"/>
  <c r="N38" i="37" s="1"/>
  <c r="N45" i="37" s="1"/>
  <c r="J17" i="37"/>
  <c r="J24" i="37" s="1"/>
  <c r="J31" i="37" s="1"/>
  <c r="J38" i="37" s="1"/>
  <c r="J45" i="37" s="1"/>
  <c r="I17" i="37"/>
  <c r="I24" i="37" s="1"/>
  <c r="I31" i="37" s="1"/>
  <c r="I38" i="37" s="1"/>
  <c r="I45" i="37" s="1"/>
  <c r="Q16" i="37"/>
  <c r="Q23" i="37" s="1"/>
  <c r="Q30" i="37" s="1"/>
  <c r="Q37" i="37" s="1"/>
  <c r="Q44" i="37" s="1"/>
  <c r="N16" i="37"/>
  <c r="N23" i="37" s="1"/>
  <c r="N30" i="37" s="1"/>
  <c r="N37" i="37" s="1"/>
  <c r="N44" i="37" s="1"/>
  <c r="J16" i="37"/>
  <c r="J23" i="37" s="1"/>
  <c r="J30" i="37" s="1"/>
  <c r="J37" i="37" s="1"/>
  <c r="J44" i="37" s="1"/>
  <c r="I16" i="37"/>
  <c r="I23" i="37" s="1"/>
  <c r="I30" i="37" s="1"/>
  <c r="I37" i="37" s="1"/>
  <c r="I44" i="37" s="1"/>
  <c r="Q15" i="37"/>
  <c r="Q22" i="37" s="1"/>
  <c r="Q29" i="37" s="1"/>
  <c r="Q36" i="37" s="1"/>
  <c r="Q43" i="37" s="1"/>
  <c r="N15" i="37"/>
  <c r="N22" i="37" s="1"/>
  <c r="N29" i="37" s="1"/>
  <c r="N36" i="37" s="1"/>
  <c r="N43" i="37" s="1"/>
  <c r="J15" i="37"/>
  <c r="J22" i="37" s="1"/>
  <c r="J29" i="37" s="1"/>
  <c r="J36" i="37" s="1"/>
  <c r="J43" i="37" s="1"/>
  <c r="I15" i="37"/>
  <c r="I22" i="37" s="1"/>
  <c r="I29" i="37" s="1"/>
  <c r="I36" i="37" s="1"/>
  <c r="I43" i="37" s="1"/>
  <c r="Q14" i="37"/>
  <c r="Q21" i="37" s="1"/>
  <c r="Q28" i="37" s="1"/>
  <c r="Q35" i="37" s="1"/>
  <c r="Q42" i="37" s="1"/>
  <c r="N14" i="37"/>
  <c r="N21" i="37" s="1"/>
  <c r="N28" i="37" s="1"/>
  <c r="N35" i="37" s="1"/>
  <c r="N42" i="37" s="1"/>
  <c r="J14" i="37"/>
  <c r="J21" i="37" s="1"/>
  <c r="J28" i="37" s="1"/>
  <c r="J35" i="37" s="1"/>
  <c r="J42" i="37" s="1"/>
  <c r="I14" i="37"/>
  <c r="I21" i="37" s="1"/>
  <c r="I28" i="37" s="1"/>
  <c r="I35" i="37" s="1"/>
  <c r="I42" i="37" s="1"/>
  <c r="Q13" i="37"/>
  <c r="Q20" i="37" s="1"/>
  <c r="Q27" i="37" s="1"/>
  <c r="Q34" i="37" s="1"/>
  <c r="Q41" i="37" s="1"/>
  <c r="N13" i="37"/>
  <c r="N20" i="37" s="1"/>
  <c r="N27" i="37" s="1"/>
  <c r="N34" i="37" s="1"/>
  <c r="N41" i="37" s="1"/>
  <c r="J13" i="37"/>
  <c r="J20" i="37" s="1"/>
  <c r="J27" i="37" s="1"/>
  <c r="J34" i="37" s="1"/>
  <c r="J41" i="37" s="1"/>
  <c r="I13" i="37"/>
  <c r="I20" i="37" s="1"/>
  <c r="I27" i="37" s="1"/>
  <c r="I34" i="37" s="1"/>
  <c r="I41" i="37" s="1"/>
  <c r="Q12" i="37"/>
  <c r="Q19" i="37" s="1"/>
  <c r="Q26" i="37" s="1"/>
  <c r="Q33" i="37" s="1"/>
  <c r="Q40" i="37" s="1"/>
  <c r="N12" i="37"/>
  <c r="N19" i="37" s="1"/>
  <c r="N26" i="37" s="1"/>
  <c r="N33" i="37" s="1"/>
  <c r="N40" i="37" s="1"/>
  <c r="J12" i="37"/>
  <c r="J19" i="37" s="1"/>
  <c r="J26" i="37" s="1"/>
  <c r="J33" i="37" s="1"/>
  <c r="J40" i="37" s="1"/>
  <c r="I12" i="37"/>
  <c r="Q11" i="37"/>
  <c r="Q18" i="37" s="1"/>
  <c r="Q25" i="37" s="1"/>
  <c r="Q32" i="37" s="1"/>
  <c r="Q39" i="37" s="1"/>
  <c r="N11" i="37"/>
  <c r="N18" i="37" s="1"/>
  <c r="N25" i="37" s="1"/>
  <c r="N32" i="37" s="1"/>
  <c r="N39" i="37" s="1"/>
  <c r="J11" i="37"/>
  <c r="J18" i="37" s="1"/>
  <c r="J25" i="37" s="1"/>
  <c r="J32" i="37" s="1"/>
  <c r="J39" i="37" s="1"/>
  <c r="I11" i="37"/>
  <c r="I18" i="37" s="1"/>
  <c r="I25" i="37" s="1"/>
  <c r="I32" i="37" s="1"/>
  <c r="I39" i="37" s="1"/>
  <c r="W7" i="37"/>
  <c r="W3" i="37"/>
  <c r="K22" i="37" s="1"/>
  <c r="N45" i="28"/>
  <c r="J45" i="28"/>
  <c r="I45" i="28"/>
  <c r="N44" i="28"/>
  <c r="J44" i="28"/>
  <c r="I44" i="28"/>
  <c r="N43" i="28"/>
  <c r="J43" i="28"/>
  <c r="I43" i="28"/>
  <c r="N42" i="28"/>
  <c r="J42" i="28"/>
  <c r="I42" i="28"/>
  <c r="N41" i="28"/>
  <c r="J41" i="28"/>
  <c r="I41" i="28"/>
  <c r="N40" i="28"/>
  <c r="J40" i="28"/>
  <c r="I40" i="28"/>
  <c r="N39" i="28"/>
  <c r="J39" i="28"/>
  <c r="I39" i="28"/>
  <c r="N38" i="28"/>
  <c r="J38" i="28"/>
  <c r="I38" i="28"/>
  <c r="N37" i="28"/>
  <c r="J37" i="28"/>
  <c r="I37" i="28"/>
  <c r="N36" i="28"/>
  <c r="J36" i="28"/>
  <c r="I36" i="28"/>
  <c r="N35" i="28"/>
  <c r="J35" i="28"/>
  <c r="I35" i="28"/>
  <c r="N34" i="28"/>
  <c r="J34" i="28"/>
  <c r="I34" i="28"/>
  <c r="N33" i="28"/>
  <c r="J33" i="28"/>
  <c r="I33" i="28"/>
  <c r="N32" i="28"/>
  <c r="J32" i="28"/>
  <c r="I32" i="28"/>
  <c r="N31" i="28"/>
  <c r="J31" i="28"/>
  <c r="I31" i="28"/>
  <c r="N30" i="28"/>
  <c r="J30" i="28"/>
  <c r="I30" i="28"/>
  <c r="N29" i="28"/>
  <c r="J29" i="28"/>
  <c r="I29" i="28"/>
  <c r="N28" i="28"/>
  <c r="J28" i="28"/>
  <c r="I28" i="28"/>
  <c r="N27" i="28"/>
  <c r="J27" i="28"/>
  <c r="I27" i="28"/>
  <c r="N26" i="28"/>
  <c r="J26" i="28"/>
  <c r="I26" i="28"/>
  <c r="N25" i="28"/>
  <c r="J25" i="28"/>
  <c r="I25" i="28"/>
  <c r="N24" i="28"/>
  <c r="J24" i="28"/>
  <c r="I24" i="28"/>
  <c r="N23" i="28"/>
  <c r="J23" i="28"/>
  <c r="I23" i="28"/>
  <c r="N22" i="28"/>
  <c r="J22" i="28"/>
  <c r="I22" i="28"/>
  <c r="N21" i="28"/>
  <c r="J21" i="28"/>
  <c r="I21" i="28"/>
  <c r="N20" i="28"/>
  <c r="J20" i="28"/>
  <c r="I20" i="28"/>
  <c r="N19" i="28"/>
  <c r="J19" i="28"/>
  <c r="I19" i="28"/>
  <c r="N18" i="28"/>
  <c r="J18" i="28"/>
  <c r="I18" i="28"/>
  <c r="N17" i="28"/>
  <c r="J17" i="28"/>
  <c r="I17" i="28"/>
  <c r="N16" i="28"/>
  <c r="J16" i="28"/>
  <c r="I16" i="28"/>
  <c r="N15" i="28"/>
  <c r="J15" i="28"/>
  <c r="I15" i="28"/>
  <c r="N14" i="28"/>
  <c r="J14" i="28"/>
  <c r="I14" i="28"/>
  <c r="N13" i="28"/>
  <c r="J13" i="28"/>
  <c r="I13" i="28"/>
  <c r="N12" i="28"/>
  <c r="J12" i="28"/>
  <c r="I12" i="28"/>
  <c r="N11" i="28"/>
  <c r="J11" i="28"/>
  <c r="I11" i="28"/>
  <c r="T7" i="28"/>
  <c r="U50" i="13"/>
  <c r="U49" i="13"/>
  <c r="U48" i="13"/>
  <c r="U47" i="13"/>
  <c r="U46" i="13"/>
  <c r="U45" i="13"/>
  <c r="T45" i="13"/>
  <c r="S45" i="13"/>
  <c r="Q45" i="13"/>
  <c r="P45" i="13"/>
  <c r="N45" i="13"/>
  <c r="M45" i="13"/>
  <c r="J45" i="13"/>
  <c r="I45" i="13"/>
  <c r="U44" i="13"/>
  <c r="T44" i="13"/>
  <c r="S44" i="13"/>
  <c r="Q44" i="13"/>
  <c r="P44" i="13"/>
  <c r="N44" i="13"/>
  <c r="M44" i="13"/>
  <c r="J44" i="13"/>
  <c r="I44" i="13"/>
  <c r="T43" i="13"/>
  <c r="S43" i="13"/>
  <c r="Q43" i="13"/>
  <c r="P43" i="13"/>
  <c r="N43" i="13"/>
  <c r="M43" i="13"/>
  <c r="J43" i="13"/>
  <c r="I43" i="13"/>
  <c r="U42" i="13"/>
  <c r="T42" i="13"/>
  <c r="S42" i="13"/>
  <c r="Q42" i="13"/>
  <c r="P42" i="13"/>
  <c r="N42" i="13"/>
  <c r="M42" i="13"/>
  <c r="J42" i="13"/>
  <c r="I42" i="13"/>
  <c r="U41" i="13"/>
  <c r="T41" i="13"/>
  <c r="S41" i="13"/>
  <c r="Q41" i="13"/>
  <c r="P41" i="13"/>
  <c r="N41" i="13"/>
  <c r="M41" i="13"/>
  <c r="J41" i="13"/>
  <c r="I41" i="13"/>
  <c r="U40" i="13"/>
  <c r="T40" i="13"/>
  <c r="S40" i="13"/>
  <c r="Q40" i="13"/>
  <c r="P40" i="13"/>
  <c r="N40" i="13"/>
  <c r="M40" i="13"/>
  <c r="J40" i="13"/>
  <c r="I40" i="13"/>
  <c r="U39" i="13"/>
  <c r="T39" i="13"/>
  <c r="S39" i="13"/>
  <c r="Q39" i="13"/>
  <c r="P39" i="13"/>
  <c r="N39" i="13"/>
  <c r="M39" i="13"/>
  <c r="J39" i="13"/>
  <c r="I39" i="13"/>
  <c r="U38" i="13"/>
  <c r="T38" i="13"/>
  <c r="S38" i="13"/>
  <c r="Q38" i="13"/>
  <c r="P38" i="13"/>
  <c r="N38" i="13"/>
  <c r="M38" i="13"/>
  <c r="J38" i="13"/>
  <c r="I38" i="13"/>
  <c r="U37" i="13"/>
  <c r="T37" i="13"/>
  <c r="S37" i="13"/>
  <c r="Q37" i="13"/>
  <c r="P37" i="13"/>
  <c r="N37" i="13"/>
  <c r="M37" i="13"/>
  <c r="J37" i="13"/>
  <c r="I37" i="13"/>
  <c r="U36" i="13"/>
  <c r="T36" i="13"/>
  <c r="S36" i="13"/>
  <c r="Q36" i="13"/>
  <c r="P36" i="13"/>
  <c r="N36" i="13"/>
  <c r="M36" i="13"/>
  <c r="J36" i="13"/>
  <c r="I36" i="13"/>
  <c r="T35" i="13"/>
  <c r="S35" i="13"/>
  <c r="Q35" i="13"/>
  <c r="P35" i="13"/>
  <c r="N35" i="13"/>
  <c r="M35" i="13"/>
  <c r="J35" i="13"/>
  <c r="I35" i="13"/>
  <c r="U34" i="13"/>
  <c r="T34" i="13"/>
  <c r="S34" i="13"/>
  <c r="Q34" i="13"/>
  <c r="P34" i="13"/>
  <c r="N34" i="13"/>
  <c r="M34" i="13"/>
  <c r="J34" i="13"/>
  <c r="I34" i="13"/>
  <c r="U33" i="13"/>
  <c r="T33" i="13"/>
  <c r="S33" i="13"/>
  <c r="Q33" i="13"/>
  <c r="P33" i="13"/>
  <c r="N33" i="13"/>
  <c r="M33" i="13"/>
  <c r="J33" i="13"/>
  <c r="I33" i="13"/>
  <c r="U32" i="13"/>
  <c r="T32" i="13"/>
  <c r="S32" i="13"/>
  <c r="Q32" i="13"/>
  <c r="P32" i="13"/>
  <c r="N32" i="13"/>
  <c r="M32" i="13"/>
  <c r="J32" i="13"/>
  <c r="I32" i="13"/>
  <c r="U31" i="13"/>
  <c r="T31" i="13"/>
  <c r="S31" i="13"/>
  <c r="Q31" i="13"/>
  <c r="P31" i="13"/>
  <c r="N31" i="13"/>
  <c r="M31" i="13"/>
  <c r="J31" i="13"/>
  <c r="I31" i="13"/>
  <c r="U30" i="13"/>
  <c r="T30" i="13"/>
  <c r="S30" i="13"/>
  <c r="Q30" i="13"/>
  <c r="P30" i="13"/>
  <c r="N30" i="13"/>
  <c r="M30" i="13"/>
  <c r="J30" i="13"/>
  <c r="I30" i="13"/>
  <c r="U29" i="13"/>
  <c r="T29" i="13"/>
  <c r="S29" i="13"/>
  <c r="Q29" i="13"/>
  <c r="P29" i="13"/>
  <c r="N29" i="13"/>
  <c r="M29" i="13"/>
  <c r="J29" i="13"/>
  <c r="I29" i="13"/>
  <c r="U28" i="13"/>
  <c r="T28" i="13"/>
  <c r="S28" i="13"/>
  <c r="Q28" i="13"/>
  <c r="P28" i="13"/>
  <c r="N28" i="13"/>
  <c r="M28" i="13"/>
  <c r="J28" i="13"/>
  <c r="I28" i="13"/>
  <c r="T27" i="13"/>
  <c r="S27" i="13"/>
  <c r="Q27" i="13"/>
  <c r="P27" i="13"/>
  <c r="N27" i="13"/>
  <c r="M27" i="13"/>
  <c r="J27" i="13"/>
  <c r="I27" i="13"/>
  <c r="U26" i="13"/>
  <c r="T26" i="13"/>
  <c r="S26" i="13"/>
  <c r="Q26" i="13"/>
  <c r="P26" i="13"/>
  <c r="N26" i="13"/>
  <c r="M26" i="13"/>
  <c r="J26" i="13"/>
  <c r="I26" i="13"/>
  <c r="U25" i="13"/>
  <c r="T25" i="13"/>
  <c r="S25" i="13"/>
  <c r="Q25" i="13"/>
  <c r="P25" i="13"/>
  <c r="N25" i="13"/>
  <c r="M25" i="13"/>
  <c r="J25" i="13"/>
  <c r="I25" i="13"/>
  <c r="U24" i="13"/>
  <c r="T24" i="13"/>
  <c r="S24" i="13"/>
  <c r="Q24" i="13"/>
  <c r="P24" i="13"/>
  <c r="N24" i="13"/>
  <c r="M24" i="13"/>
  <c r="J24" i="13"/>
  <c r="I24" i="13"/>
  <c r="U23" i="13"/>
  <c r="T23" i="13"/>
  <c r="S23" i="13"/>
  <c r="Q23" i="13"/>
  <c r="P23" i="13"/>
  <c r="N23" i="13"/>
  <c r="M23" i="13"/>
  <c r="J23" i="13"/>
  <c r="I23" i="13"/>
  <c r="U22" i="13"/>
  <c r="T22" i="13"/>
  <c r="S22" i="13"/>
  <c r="Q22" i="13"/>
  <c r="P22" i="13"/>
  <c r="N22" i="13"/>
  <c r="M22" i="13"/>
  <c r="J22" i="13"/>
  <c r="I22" i="13"/>
  <c r="U21" i="13"/>
  <c r="T21" i="13"/>
  <c r="S21" i="13"/>
  <c r="Q21" i="13"/>
  <c r="P21" i="13"/>
  <c r="N21" i="13"/>
  <c r="M21" i="13"/>
  <c r="J21" i="13"/>
  <c r="I21" i="13"/>
  <c r="U20" i="13"/>
  <c r="T20" i="13"/>
  <c r="S20" i="13"/>
  <c r="Q20" i="13"/>
  <c r="P20" i="13"/>
  <c r="N20" i="13"/>
  <c r="M20" i="13"/>
  <c r="J20" i="13"/>
  <c r="I20" i="13"/>
  <c r="T19" i="13"/>
  <c r="S19" i="13"/>
  <c r="Q19" i="13"/>
  <c r="P19" i="13"/>
  <c r="N19" i="13"/>
  <c r="M19" i="13"/>
  <c r="J19" i="13"/>
  <c r="I19" i="13"/>
  <c r="U18" i="13"/>
  <c r="T18" i="13"/>
  <c r="S18" i="13"/>
  <c r="Q18" i="13"/>
  <c r="P18" i="13"/>
  <c r="N18" i="13"/>
  <c r="M18" i="13"/>
  <c r="J18" i="13"/>
  <c r="I18" i="13"/>
  <c r="U17" i="13"/>
  <c r="T17" i="13"/>
  <c r="S17" i="13"/>
  <c r="Q17" i="13"/>
  <c r="P17" i="13"/>
  <c r="N17" i="13"/>
  <c r="M17" i="13"/>
  <c r="J17" i="13"/>
  <c r="I17" i="13"/>
  <c r="U16" i="13"/>
  <c r="T16" i="13"/>
  <c r="S16" i="13"/>
  <c r="Q16" i="13"/>
  <c r="P16" i="13"/>
  <c r="N16" i="13"/>
  <c r="M16" i="13"/>
  <c r="J16" i="13"/>
  <c r="I16" i="13"/>
  <c r="U15" i="13"/>
  <c r="T15" i="13"/>
  <c r="S15" i="13"/>
  <c r="Q15" i="13"/>
  <c r="P15" i="13"/>
  <c r="N15" i="13"/>
  <c r="M15" i="13"/>
  <c r="J15" i="13"/>
  <c r="I15" i="13"/>
  <c r="U14" i="13"/>
  <c r="T14" i="13"/>
  <c r="S14" i="13"/>
  <c r="Q14" i="13"/>
  <c r="P14" i="13"/>
  <c r="N14" i="13"/>
  <c r="M14" i="13"/>
  <c r="J14" i="13"/>
  <c r="I14" i="13"/>
  <c r="U13" i="13"/>
  <c r="T13" i="13"/>
  <c r="S13" i="13"/>
  <c r="Q13" i="13"/>
  <c r="P13" i="13"/>
  <c r="N13" i="13"/>
  <c r="M13" i="13"/>
  <c r="J13" i="13"/>
  <c r="I13" i="13"/>
  <c r="U12" i="13"/>
  <c r="T12" i="13"/>
  <c r="S12" i="13"/>
  <c r="Q12" i="13"/>
  <c r="P12" i="13"/>
  <c r="N12" i="13"/>
  <c r="M12" i="13"/>
  <c r="J12" i="13"/>
  <c r="I12" i="13"/>
  <c r="T11" i="13"/>
  <c r="S11" i="13"/>
  <c r="Q11" i="13"/>
  <c r="P11" i="13"/>
  <c r="N11" i="13"/>
  <c r="M11" i="13"/>
  <c r="J11" i="13"/>
  <c r="I11" i="13"/>
  <c r="U10" i="13"/>
  <c r="T10" i="13"/>
  <c r="S10" i="13"/>
  <c r="P10" i="13"/>
  <c r="M10" i="13"/>
  <c r="U9" i="13"/>
  <c r="T9" i="13"/>
  <c r="S9" i="13"/>
  <c r="P9" i="13"/>
  <c r="M9" i="13"/>
  <c r="U8" i="13"/>
  <c r="T8" i="13"/>
  <c r="S8" i="13"/>
  <c r="P8" i="13"/>
  <c r="M8" i="13"/>
  <c r="U7" i="13"/>
  <c r="T7" i="13"/>
  <c r="S7" i="13"/>
  <c r="P7" i="13"/>
  <c r="M7" i="13"/>
  <c r="U6" i="13"/>
  <c r="T6" i="13"/>
  <c r="S6" i="13"/>
  <c r="P6" i="13"/>
  <c r="M6" i="13"/>
  <c r="U5" i="13"/>
  <c r="T5" i="13"/>
  <c r="S5" i="13"/>
  <c r="P5" i="13"/>
  <c r="M5" i="13"/>
  <c r="U4" i="13"/>
  <c r="T4" i="13"/>
  <c r="S4" i="13"/>
  <c r="P4" i="13"/>
  <c r="M4" i="13"/>
  <c r="K4" i="13"/>
  <c r="K4" i="13" a="1"/>
  <c r="H4" i="13"/>
  <c r="H4" i="13" a="1"/>
  <c r="Y3" i="13"/>
  <c r="Y2" i="13"/>
  <c r="M5" i="3"/>
  <c r="L5" i="3"/>
  <c r="K5" i="3"/>
  <c r="J5" i="3"/>
  <c r="I5" i="3"/>
  <c r="M4" i="3"/>
  <c r="L4" i="3"/>
  <c r="K4" i="3"/>
  <c r="J4" i="3"/>
  <c r="I4" i="3"/>
  <c r="M3" i="3"/>
  <c r="L3" i="3"/>
  <c r="K3" i="3"/>
  <c r="J3" i="3"/>
  <c r="I3" i="3"/>
  <c r="O4" i="4"/>
  <c r="N4" i="4"/>
  <c r="M4" i="4"/>
  <c r="L4" i="4"/>
  <c r="K4" i="4"/>
  <c r="L22" i="8"/>
  <c r="L21" i="8"/>
  <c r="L20" i="8"/>
  <c r="L19" i="8"/>
  <c r="L18" i="8"/>
  <c r="L17" i="8"/>
  <c r="L16" i="8"/>
  <c r="L15" i="8"/>
  <c r="L14" i="8"/>
  <c r="L13" i="8"/>
  <c r="L12" i="8"/>
  <c r="L11" i="8"/>
  <c r="L10" i="8"/>
  <c r="L9" i="8"/>
  <c r="L8" i="8"/>
  <c r="L7" i="8"/>
  <c r="L6" i="8"/>
  <c r="L5" i="8"/>
  <c r="L4" i="8"/>
  <c r="L3" i="8"/>
  <c r="K3" i="8"/>
  <c r="K3" i="8" a="1"/>
  <c r="J3" i="8"/>
  <c r="J3" i="8" a="1"/>
  <c r="I3" i="8"/>
  <c r="I3" i="8" a="1"/>
  <c r="M3" i="2"/>
  <c r="L3" i="5"/>
  <c r="A1" i="19"/>
  <c r="K5" i="37" l="1"/>
  <c r="M5" i="37" s="1"/>
  <c r="K28" i="37"/>
  <c r="M28" i="37" s="1"/>
  <c r="K12" i="37"/>
  <c r="M12" i="37" s="1"/>
  <c r="K26" i="37"/>
  <c r="P26" i="37" s="1"/>
  <c r="K35" i="37"/>
  <c r="M35" i="37" s="1"/>
  <c r="K6" i="37"/>
  <c r="K13" i="37"/>
  <c r="P13" i="37" s="1"/>
  <c r="K38" i="37"/>
  <c r="M38" i="37" s="1"/>
  <c r="K42" i="37"/>
  <c r="P42" i="37" s="1"/>
  <c r="K44" i="37"/>
  <c r="K37" i="37"/>
  <c r="K9" i="37"/>
  <c r="S9" i="37" s="1"/>
  <c r="K19" i="37"/>
  <c r="P19" i="37" s="1"/>
  <c r="K7" i="37"/>
  <c r="S7" i="37" s="1"/>
  <c r="K7" i="43"/>
  <c r="P7" i="43" s="1"/>
  <c r="K45" i="43"/>
  <c r="N45" i="43" s="1"/>
  <c r="K4" i="43"/>
  <c r="K14" i="43"/>
  <c r="N14" i="43" s="1"/>
  <c r="L45" i="43"/>
  <c r="L4" i="43"/>
  <c r="K19" i="43"/>
  <c r="N19" i="43" s="1"/>
  <c r="K24" i="43"/>
  <c r="N24" i="43" s="1"/>
  <c r="K29" i="43"/>
  <c r="N29" i="43" s="1"/>
  <c r="K34" i="43"/>
  <c r="K39" i="43"/>
  <c r="N39" i="43" s="1"/>
  <c r="K44" i="43"/>
  <c r="N44" i="43" s="1"/>
  <c r="P4" i="43"/>
  <c r="K13" i="43"/>
  <c r="N13" i="43" s="1"/>
  <c r="L34" i="43"/>
  <c r="L39" i="43"/>
  <c r="L44" i="43"/>
  <c r="P45" i="43"/>
  <c r="K35" i="43"/>
  <c r="N35" i="43" s="1"/>
  <c r="K9" i="43"/>
  <c r="N9" i="43" s="1"/>
  <c r="K18" i="43"/>
  <c r="N18" i="43" s="1"/>
  <c r="K23" i="43"/>
  <c r="N23" i="43" s="1"/>
  <c r="K28" i="43"/>
  <c r="N28" i="43" s="1"/>
  <c r="N34" i="43"/>
  <c r="K6" i="43"/>
  <c r="N6" i="43" s="1"/>
  <c r="L18" i="43"/>
  <c r="P19" i="43"/>
  <c r="L23" i="43"/>
  <c r="K33" i="43"/>
  <c r="L33" i="43" s="1"/>
  <c r="K38" i="43"/>
  <c r="N38" i="43" s="1"/>
  <c r="K40" i="43"/>
  <c r="N40" i="43" s="1"/>
  <c r="K12" i="43"/>
  <c r="P34" i="43"/>
  <c r="K43" i="43"/>
  <c r="P43" i="43" s="1"/>
  <c r="L12" i="43"/>
  <c r="P13" i="43"/>
  <c r="K17" i="43"/>
  <c r="L17" i="43" s="1"/>
  <c r="K22" i="43"/>
  <c r="L22" i="43" s="1"/>
  <c r="P6" i="43"/>
  <c r="N12" i="43"/>
  <c r="P18" i="43"/>
  <c r="P23" i="43"/>
  <c r="K27" i="43"/>
  <c r="P27" i="43" s="1"/>
  <c r="K32" i="43"/>
  <c r="L32" i="43" s="1"/>
  <c r="K37" i="43"/>
  <c r="N37" i="43" s="1"/>
  <c r="L27" i="43"/>
  <c r="L37" i="43"/>
  <c r="K42" i="43"/>
  <c r="Z4" i="43"/>
  <c r="K8" i="43"/>
  <c r="P8" i="43" s="1"/>
  <c r="K11" i="43"/>
  <c r="N11" i="43" s="1"/>
  <c r="K16" i="43"/>
  <c r="K21" i="43"/>
  <c r="P21" i="43" s="1"/>
  <c r="K5" i="43"/>
  <c r="L16" i="43"/>
  <c r="L21" i="43"/>
  <c r="K26" i="43"/>
  <c r="L26" i="43" s="1"/>
  <c r="K31" i="43"/>
  <c r="L31" i="43" s="1"/>
  <c r="K36" i="43"/>
  <c r="L36" i="43" s="1"/>
  <c r="L5" i="43"/>
  <c r="N16" i="43"/>
  <c r="N21" i="43"/>
  <c r="K41" i="43"/>
  <c r="L41" i="43" s="1"/>
  <c r="N5" i="43"/>
  <c r="K15" i="43"/>
  <c r="N15" i="43" s="1"/>
  <c r="K20" i="43"/>
  <c r="P20" i="43" s="1"/>
  <c r="P5" i="43"/>
  <c r="K10" i="43"/>
  <c r="N10" i="43" s="1"/>
  <c r="L15" i="43"/>
  <c r="P16" i="43"/>
  <c r="L20" i="43"/>
  <c r="K25" i="43"/>
  <c r="N25" i="43" s="1"/>
  <c r="K30" i="43"/>
  <c r="N30" i="43" s="1"/>
  <c r="P22" i="37"/>
  <c r="P35" i="37"/>
  <c r="M44" i="37"/>
  <c r="P37" i="37"/>
  <c r="M37" i="37"/>
  <c r="P9" i="37"/>
  <c r="M19" i="37"/>
  <c r="P44" i="37"/>
  <c r="M9" i="37"/>
  <c r="M26" i="37"/>
  <c r="K33" i="37"/>
  <c r="P33" i="37" s="1"/>
  <c r="M6" i="37"/>
  <c r="K10" i="37"/>
  <c r="M10" i="37" s="1"/>
  <c r="M17" i="37"/>
  <c r="K24" i="37"/>
  <c r="P24" i="37" s="1"/>
  <c r="M33" i="37"/>
  <c r="K40" i="37"/>
  <c r="P40" i="37" s="1"/>
  <c r="P12" i="37"/>
  <c r="K17" i="37"/>
  <c r="P17" i="37" s="1"/>
  <c r="K15" i="37"/>
  <c r="K31" i="37"/>
  <c r="M22" i="37"/>
  <c r="K29" i="37"/>
  <c r="P29" i="37" s="1"/>
  <c r="K45" i="37"/>
  <c r="P45" i="37" s="1"/>
  <c r="M13" i="37"/>
  <c r="K20" i="37"/>
  <c r="P20" i="37" s="1"/>
  <c r="M29" i="37"/>
  <c r="K36" i="37"/>
  <c r="P36" i="37" s="1"/>
  <c r="P7" i="37"/>
  <c r="K11" i="37"/>
  <c r="P11" i="37" s="1"/>
  <c r="K27" i="37"/>
  <c r="P27" i="37" s="1"/>
  <c r="K43" i="37"/>
  <c r="P43" i="37" s="1"/>
  <c r="K4" i="37"/>
  <c r="K18" i="37"/>
  <c r="P18" i="37" s="1"/>
  <c r="K34" i="37"/>
  <c r="P34" i="37" s="1"/>
  <c r="K25" i="37"/>
  <c r="P25" i="37" s="1"/>
  <c r="K41" i="37"/>
  <c r="P41" i="37" s="1"/>
  <c r="K8" i="37"/>
  <c r="K16" i="37"/>
  <c r="K32" i="37"/>
  <c r="K23" i="37"/>
  <c r="P23" i="37" s="1"/>
  <c r="K39" i="37"/>
  <c r="P39" i="37" s="1"/>
  <c r="W4" i="37"/>
  <c r="K14" i="37"/>
  <c r="M23" i="37"/>
  <c r="K30" i="37"/>
  <c r="M39" i="37"/>
  <c r="K21" i="37"/>
  <c r="M19" i="42"/>
  <c r="P8" i="42"/>
  <c r="M9" i="42"/>
  <c r="M24" i="42"/>
  <c r="M11" i="42"/>
  <c r="M26" i="42"/>
  <c r="M29" i="42"/>
  <c r="M30" i="42"/>
  <c r="M32" i="42"/>
  <c r="M27" i="42"/>
  <c r="M13" i="42"/>
  <c r="M18" i="42"/>
  <c r="M28" i="42"/>
  <c r="M14" i="42"/>
  <c r="M44" i="42"/>
  <c r="M20" i="42"/>
  <c r="M45" i="42"/>
  <c r="M34" i="42"/>
  <c r="M35" i="42"/>
  <c r="P4" i="42"/>
  <c r="M36" i="42"/>
  <c r="T4" i="42"/>
  <c r="M16" i="42"/>
  <c r="M22" i="42"/>
  <c r="M38" i="42"/>
  <c r="M12" i="42"/>
  <c r="M40" i="42"/>
  <c r="M42" i="42"/>
  <c r="P7" i="42"/>
  <c r="M43" i="42"/>
  <c r="K30" i="28"/>
  <c r="M30" i="28" s="1"/>
  <c r="K27" i="28"/>
  <c r="M27" i="28" s="1"/>
  <c r="K17" i="28"/>
  <c r="M17" i="28" s="1"/>
  <c r="K43" i="28"/>
  <c r="M43" i="28" s="1"/>
  <c r="K21" i="28"/>
  <c r="M21" i="28" s="1"/>
  <c r="K14" i="28"/>
  <c r="M14" i="28" s="1"/>
  <c r="K34" i="28"/>
  <c r="M34" i="28" s="1"/>
  <c r="K37" i="28"/>
  <c r="M37" i="28" s="1"/>
  <c r="K33" i="28"/>
  <c r="M33" i="28" s="1"/>
  <c r="M39" i="42"/>
  <c r="M17" i="42"/>
  <c r="M33" i="42"/>
  <c r="M21" i="42"/>
  <c r="M37" i="42"/>
  <c r="M15" i="42"/>
  <c r="M31" i="42"/>
  <c r="M8" i="42"/>
  <c r="M25" i="42"/>
  <c r="M41" i="42"/>
  <c r="M4" i="42"/>
  <c r="M23" i="42"/>
  <c r="K18" i="28"/>
  <c r="M18" i="28" s="1"/>
  <c r="K6" i="28"/>
  <c r="P6" i="28" s="1"/>
  <c r="K11" i="28"/>
  <c r="M11" i="28" s="1"/>
  <c r="K15" i="28"/>
  <c r="M15" i="28" s="1"/>
  <c r="K31" i="28"/>
  <c r="M31" i="28" s="1"/>
  <c r="K8" i="28"/>
  <c r="K12" i="28"/>
  <c r="M12" i="28" s="1"/>
  <c r="K28" i="28"/>
  <c r="M28" i="28" s="1"/>
  <c r="K44" i="28"/>
  <c r="M44" i="28" s="1"/>
  <c r="K25" i="28"/>
  <c r="M25" i="28" s="1"/>
  <c r="K41" i="28"/>
  <c r="M41" i="28" s="1"/>
  <c r="K4" i="28"/>
  <c r="K22" i="28"/>
  <c r="M22" i="28" s="1"/>
  <c r="K38" i="28"/>
  <c r="M38" i="28" s="1"/>
  <c r="K9" i="28"/>
  <c r="K19" i="28"/>
  <c r="M19" i="28" s="1"/>
  <c r="K35" i="28"/>
  <c r="M35" i="28" s="1"/>
  <c r="K16" i="28"/>
  <c r="M16" i="28" s="1"/>
  <c r="K32" i="28"/>
  <c r="M32" i="28" s="1"/>
  <c r="T4" i="28"/>
  <c r="K13" i="28"/>
  <c r="M13" i="28" s="1"/>
  <c r="K29" i="28"/>
  <c r="M29" i="28" s="1"/>
  <c r="K45" i="28"/>
  <c r="M45" i="28" s="1"/>
  <c r="K5" i="28"/>
  <c r="K10" i="28"/>
  <c r="K26" i="28"/>
  <c r="M26" i="28" s="1"/>
  <c r="K42" i="28"/>
  <c r="M42" i="28" s="1"/>
  <c r="K23" i="28"/>
  <c r="M23" i="28" s="1"/>
  <c r="K39" i="28"/>
  <c r="M39" i="28" s="1"/>
  <c r="K20" i="28"/>
  <c r="M20" i="28" s="1"/>
  <c r="K36" i="28"/>
  <c r="M36" i="28" s="1"/>
  <c r="K7" i="28"/>
  <c r="K24" i="28"/>
  <c r="M24" i="28" s="1"/>
  <c r="P28" i="37" l="1"/>
  <c r="M20" i="37"/>
  <c r="P38" i="37"/>
  <c r="M34" i="37"/>
  <c r="M7" i="37"/>
  <c r="P6" i="37"/>
  <c r="S6" i="37"/>
  <c r="M42" i="37"/>
  <c r="M43" i="37"/>
  <c r="M27" i="37"/>
  <c r="M24" i="37"/>
  <c r="S5" i="37"/>
  <c r="P5" i="37"/>
  <c r="P38" i="43"/>
  <c r="P24" i="43"/>
  <c r="P10" i="43"/>
  <c r="N33" i="43"/>
  <c r="N7" i="43"/>
  <c r="N36" i="43"/>
  <c r="P39" i="43"/>
  <c r="N22" i="43"/>
  <c r="L7" i="43"/>
  <c r="P33" i="43"/>
  <c r="P9" i="43"/>
  <c r="L9" i="43"/>
  <c r="P37" i="43"/>
  <c r="N31" i="43"/>
  <c r="P17" i="43"/>
  <c r="N27" i="43"/>
  <c r="L29" i="43"/>
  <c r="P22" i="43"/>
  <c r="L38" i="43"/>
  <c r="N32" i="43"/>
  <c r="P32" i="43"/>
  <c r="L24" i="43"/>
  <c r="L30" i="43"/>
  <c r="L19" i="43"/>
  <c r="P40" i="43"/>
  <c r="N17" i="43"/>
  <c r="P14" i="43"/>
  <c r="L10" i="43"/>
  <c r="P25" i="43"/>
  <c r="L11" i="43"/>
  <c r="V7" i="43"/>
  <c r="R7" i="43"/>
  <c r="T7" i="43" s="1"/>
  <c r="L8" i="43"/>
  <c r="V5" i="43"/>
  <c r="R5" i="43"/>
  <c r="T5" i="43" s="1"/>
  <c r="R42" i="43"/>
  <c r="T42" i="43" s="1"/>
  <c r="P41" i="43"/>
  <c r="P11" i="43"/>
  <c r="P42" i="43"/>
  <c r="R12" i="43"/>
  <c r="T12" i="43" s="1"/>
  <c r="L42" i="43"/>
  <c r="R22" i="43"/>
  <c r="T22" i="43" s="1"/>
  <c r="R14" i="43"/>
  <c r="T14" i="43" s="1"/>
  <c r="R26" i="43"/>
  <c r="T26" i="43" s="1"/>
  <c r="R43" i="43"/>
  <c r="T43" i="43" s="1"/>
  <c r="R17" i="43"/>
  <c r="T17" i="43" s="1"/>
  <c r="L6" i="43"/>
  <c r="R28" i="43"/>
  <c r="T28" i="43" s="1"/>
  <c r="R13" i="43"/>
  <c r="T13" i="43" s="1"/>
  <c r="R29" i="43"/>
  <c r="T29" i="43" s="1"/>
  <c r="R25" i="43"/>
  <c r="T25" i="43" s="1"/>
  <c r="P26" i="43"/>
  <c r="R40" i="43"/>
  <c r="T40" i="43" s="1"/>
  <c r="R23" i="43"/>
  <c r="T23" i="43" s="1"/>
  <c r="R24" i="43"/>
  <c r="T24" i="43" s="1"/>
  <c r="N26" i="43"/>
  <c r="R21" i="43"/>
  <c r="T21" i="43" s="1"/>
  <c r="R39" i="43"/>
  <c r="T39" i="43" s="1"/>
  <c r="R19" i="43"/>
  <c r="T19" i="43" s="1"/>
  <c r="R45" i="43"/>
  <c r="T45" i="43" s="1"/>
  <c r="L25" i="43"/>
  <c r="N8" i="43"/>
  <c r="N43" i="43"/>
  <c r="R38" i="43"/>
  <c r="T38" i="43" s="1"/>
  <c r="R18" i="43"/>
  <c r="T18" i="43" s="1"/>
  <c r="V4" i="43"/>
  <c r="R4" i="43"/>
  <c r="T4" i="43" s="1"/>
  <c r="N20" i="43"/>
  <c r="R20" i="43"/>
  <c r="T20" i="43" s="1"/>
  <c r="N42" i="43"/>
  <c r="R32" i="43"/>
  <c r="T32" i="43" s="1"/>
  <c r="R33" i="43"/>
  <c r="T33" i="43" s="1"/>
  <c r="R15" i="43"/>
  <c r="T15" i="43" s="1"/>
  <c r="R36" i="43"/>
  <c r="T36" i="43" s="1"/>
  <c r="R16" i="43"/>
  <c r="T16" i="43" s="1"/>
  <c r="P28" i="43"/>
  <c r="P29" i="43"/>
  <c r="L13" i="43"/>
  <c r="R34" i="43"/>
  <c r="T34" i="43" s="1"/>
  <c r="P15" i="43"/>
  <c r="P36" i="43"/>
  <c r="R35" i="43"/>
  <c r="T35" i="43" s="1"/>
  <c r="R41" i="43"/>
  <c r="T41" i="43" s="1"/>
  <c r="R37" i="43"/>
  <c r="T37" i="43" s="1"/>
  <c r="R44" i="43"/>
  <c r="T44" i="43" s="1"/>
  <c r="R30" i="43"/>
  <c r="T30" i="43" s="1"/>
  <c r="R31" i="43"/>
  <c r="T31" i="43" s="1"/>
  <c r="P12" i="43"/>
  <c r="R27" i="43"/>
  <c r="T27" i="43" s="1"/>
  <c r="P44" i="43"/>
  <c r="L28" i="43"/>
  <c r="V9" i="43"/>
  <c r="R9" i="43"/>
  <c r="T9" i="43" s="1"/>
  <c r="P30" i="43"/>
  <c r="L14" i="43"/>
  <c r="P31" i="43"/>
  <c r="R11" i="43"/>
  <c r="T11" i="43" s="1"/>
  <c r="R8" i="43"/>
  <c r="T8" i="43" s="1"/>
  <c r="V8" i="43"/>
  <c r="P35" i="43"/>
  <c r="L40" i="43"/>
  <c r="V10" i="43"/>
  <c r="R10" i="43"/>
  <c r="T10" i="43" s="1"/>
  <c r="L43" i="43"/>
  <c r="V6" i="43"/>
  <c r="R6" i="43"/>
  <c r="T6" i="43" s="1"/>
  <c r="N4" i="43"/>
  <c r="L35" i="43"/>
  <c r="N41" i="43"/>
  <c r="M14" i="37"/>
  <c r="P14" i="37"/>
  <c r="S4" i="37"/>
  <c r="P4" i="37"/>
  <c r="M4" i="37"/>
  <c r="M30" i="37"/>
  <c r="P30" i="37"/>
  <c r="M11" i="37"/>
  <c r="M40" i="37"/>
  <c r="M41" i="37"/>
  <c r="M36" i="37"/>
  <c r="M31" i="37"/>
  <c r="P31" i="37"/>
  <c r="P32" i="37"/>
  <c r="M32" i="37"/>
  <c r="M25" i="37"/>
  <c r="M15" i="37"/>
  <c r="P15" i="37"/>
  <c r="S8" i="37"/>
  <c r="P8" i="37"/>
  <c r="M8" i="37"/>
  <c r="M45" i="37"/>
  <c r="P16" i="37"/>
  <c r="M16" i="37"/>
  <c r="M21" i="37"/>
  <c r="P21" i="37"/>
  <c r="M18" i="37"/>
  <c r="S10" i="37"/>
  <c r="P10" i="37"/>
  <c r="P9" i="42"/>
  <c r="M10" i="42"/>
  <c r="P10" i="42"/>
  <c r="M5" i="42"/>
  <c r="P5" i="42"/>
  <c r="M7" i="42"/>
  <c r="M6" i="28"/>
  <c r="P6" i="42"/>
  <c r="M6" i="42"/>
  <c r="P7" i="28"/>
  <c r="M7" i="28"/>
  <c r="P9" i="28"/>
  <c r="M9" i="28"/>
  <c r="P4" i="28"/>
  <c r="M4" i="28"/>
  <c r="P10" i="28"/>
  <c r="M10" i="28"/>
  <c r="P5" i="28"/>
  <c r="M5" i="28"/>
  <c r="P8" i="28"/>
  <c r="M8" i="2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<sst xmlns="http://schemas.openxmlformats.org/spreadsheetml/2006/main" count="777" uniqueCount="82">
  <si>
    <t>Complete</t>
  </si>
  <si>
    <t>Chart Data</t>
  </si>
  <si>
    <t>Progress</t>
  </si>
  <si>
    <t>Remainder</t>
  </si>
  <si>
    <t>Step</t>
  </si>
  <si>
    <t>Grey</t>
  </si>
  <si>
    <t>Green</t>
  </si>
  <si>
    <t>Step 1</t>
  </si>
  <si>
    <t>Step 2</t>
  </si>
  <si>
    <t>Step 3</t>
  </si>
  <si>
    <t>Step 4</t>
  </si>
  <si>
    <t>Step 5</t>
  </si>
  <si>
    <t>Donut Chart</t>
  </si>
  <si>
    <t>Marker</t>
  </si>
  <si>
    <t>Number</t>
  </si>
  <si>
    <t>X</t>
  </si>
  <si>
    <t>Y</t>
  </si>
  <si>
    <t>Value</t>
  </si>
  <si>
    <t>Date</t>
  </si>
  <si>
    <t>Date Label</t>
  </si>
  <si>
    <t>Yes</t>
  </si>
  <si>
    <t>No</t>
  </si>
  <si>
    <t>Day</t>
  </si>
  <si>
    <t>S</t>
  </si>
  <si>
    <t>M</t>
  </si>
  <si>
    <t>T</t>
  </si>
  <si>
    <t>W</t>
  </si>
  <si>
    <t>F</t>
  </si>
  <si>
    <t>Red</t>
  </si>
  <si>
    <t>Dot</t>
  </si>
  <si>
    <t>Steps Chart</t>
  </si>
  <si>
    <t>Scorecard Chart</t>
  </si>
  <si>
    <t>Calendar Chart</t>
  </si>
  <si>
    <t>Start Date:</t>
  </si>
  <si>
    <t>Chart Title:</t>
  </si>
  <si>
    <t>Day Labels</t>
  </si>
  <si>
    <t>Waffle Chart</t>
  </si>
  <si>
    <t>Complete:</t>
  </si>
  <si>
    <t>Integer:</t>
  </si>
  <si>
    <t>Label Row:</t>
  </si>
  <si>
    <t>Color</t>
  </si>
  <si>
    <t>Sequence</t>
  </si>
  <si>
    <t>Gauge Chart</t>
  </si>
  <si>
    <t>Progress Bar Chart</t>
  </si>
  <si>
    <t>Table of Contents</t>
  </si>
  <si>
    <t>True|False|3|Medium|Medium|False</t>
  </si>
  <si>
    <t>Author:</t>
  </si>
  <si>
    <t>Jon Acampora</t>
  </si>
  <si>
    <t>Source:</t>
  </si>
  <si>
    <t>https://www.excelcampus.com/charts/8-types-of-progress-charts/</t>
  </si>
  <si>
    <t>Outside Month</t>
  </si>
  <si>
    <t>Current Month</t>
  </si>
  <si>
    <t>Month #:</t>
  </si>
  <si>
    <t>Streak</t>
  </si>
  <si>
    <t>Week</t>
  </si>
  <si>
    <t>Count</t>
  </si>
  <si>
    <t>Intro - 8 types of progress charts. Calendar one of the most popular</t>
  </si>
  <si>
    <t>Preview of variations</t>
  </si>
  <si>
    <t>The source data setup</t>
  </si>
  <si>
    <t>Create the basic XY chart</t>
  </si>
  <si>
    <t>Explain the variations</t>
  </si>
  <si>
    <t>When to use</t>
  </si>
  <si>
    <t>Often used in fitness and habit tracking apps for personal use.  Can also be used for visualizing how often daily goals are met for things like attendance, store opening on time, daily sales goals, daily outbound call goals, etc.</t>
  </si>
  <si>
    <t>Leave a comment and let us know what you will be using it for.</t>
  </si>
  <si>
    <t>Day No.</t>
  </si>
  <si>
    <t>Complete (color)</t>
  </si>
  <si>
    <t>Data</t>
  </si>
  <si>
    <t>Calendar Data</t>
  </si>
  <si>
    <t>Prev/Next Month</t>
  </si>
  <si>
    <t>Mon</t>
  </si>
  <si>
    <t>Tue</t>
  </si>
  <si>
    <t>Wed</t>
  </si>
  <si>
    <t>Thu</t>
  </si>
  <si>
    <t>Fri</t>
  </si>
  <si>
    <t>Sat</t>
  </si>
  <si>
    <t>Sun</t>
  </si>
  <si>
    <t xml:space="preserve">Weekday: </t>
  </si>
  <si>
    <t>Start Day Data</t>
  </si>
  <si>
    <t>WEEKDAY Start</t>
  </si>
  <si>
    <t>Day Label</t>
  </si>
  <si>
    <t>Goal</t>
  </si>
  <si>
    <t>Goal (days per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</si>
</sst>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sz val="11"/>
      <color theme="1"/>
      <name val="Fira Mono"/>
      <family val="3"/>
    </font>
    <font>
      <b/>
      <sz val="14"/>
      <color theme="1"/>
      <name val="Calibri"/>
      <family val="2"/>
      <scheme val="minor"/>
    </font>
    <font>
      <sz val="11"/>
      <color rgb="FFFFFFFF"/>
      <name val="Calibri"/>
      <family val="2"/>
      <scheme val="minor"/>
    </font>
    <font>
      <sz val="11"/>
      <color theme="0" tint="-0.34998626667073579"/>
      <name val="Wingdings"/>
      <charset val="2"/>
    </font>
    <font>
      <u/>
      <sz val="11"/>
      <color theme="10"/>
      <name val="Calibri"/>
      <family val="2"/>
      <scheme val="minor"/>
    </font>
    <font>
      <sz val="14"/>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1B1B1B"/>
        <bgColor indexed="64"/>
      </patternFill>
    </fill>
    <fill>
      <patternFill patternType="solid">
        <fgColor rgb="FF00B0F0"/>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69D8FF"/>
        <bgColor indexed="64"/>
      </patternFill>
    </fill>
  </fills>
  <borders count="3">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s>
  <cellStyleXfs count="3">
    <xf numFmtId="0" fontId="0" fillId="0" borderId="0"/>
    <xf numFmtId="9" fontId="1" fillId="0" borderId="0" applyFont="0" applyFill="0" applyBorder="0" applyAlignment="0" applyProtection="0"/>
    <xf numFmtId="0" fontId="8" fillId="0" borderId="0" applyNumberFormat="0" applyFill="0" applyBorder="0" applyAlignment="0" applyProtection="0"/>
  </cellStyleXfs>
  <cellXfs count="37">
    <xf numFmtId="0" fontId="0" fillId="0" borderId="0" xfId="0"/>
    <xf numFmtId="9" fontId="0" fillId="0" borderId="0" xfId="1" applyFont="1"/>
    <xf numFmtId="0" fontId="2" fillId="0" borderId="0" xfId="0" applyFont="1"/>
    <xf numFmtId="0" fontId="2" fillId="2" borderId="0" xfId="0" applyFont="1" applyFill="1"/>
    <xf numFmtId="0" fontId="0" fillId="2" borderId="0" xfId="0" applyFill="1"/>
    <xf numFmtId="9" fontId="0" fillId="0" borderId="0" xfId="0" applyNumberFormat="1"/>
    <xf numFmtId="9" fontId="4" fillId="0" borderId="0" xfId="0" applyNumberFormat="1" applyFont="1"/>
    <xf numFmtId="9" fontId="2" fillId="0" borderId="0" xfId="0" applyNumberFormat="1" applyFont="1"/>
    <xf numFmtId="14" fontId="2" fillId="0" borderId="0" xfId="0" applyNumberFormat="1" applyFont="1"/>
    <xf numFmtId="14" fontId="0" fillId="0" borderId="0" xfId="0" applyNumberFormat="1"/>
    <xf numFmtId="164" fontId="0" fillId="0" borderId="0" xfId="0" applyNumberFormat="1"/>
    <xf numFmtId="0" fontId="0" fillId="3" borderId="0" xfId="0" applyFill="1"/>
    <xf numFmtId="0" fontId="0" fillId="4" borderId="0" xfId="0" applyFill="1"/>
    <xf numFmtId="0" fontId="5" fillId="0" borderId="0" xfId="0" applyFont="1"/>
    <xf numFmtId="0" fontId="6" fillId="0" borderId="0" xfId="0" applyFont="1"/>
    <xf numFmtId="0" fontId="7" fillId="0" borderId="0" xfId="0" applyFont="1"/>
    <xf numFmtId="0" fontId="7" fillId="4" borderId="0" xfId="0" applyFont="1" applyFill="1" applyAlignment="1">
      <alignment horizontal="left"/>
    </xf>
    <xf numFmtId="0" fontId="7" fillId="3" borderId="0" xfId="0" applyFont="1" applyFill="1" applyAlignment="1">
      <alignment horizontal="left"/>
    </xf>
    <xf numFmtId="0" fontId="8" fillId="0" borderId="0" xfId="2"/>
    <xf numFmtId="9" fontId="2" fillId="0" borderId="0" xfId="1" applyFont="1"/>
    <xf numFmtId="0" fontId="2" fillId="5" borderId="0" xfId="0" applyFont="1" applyFill="1"/>
    <xf numFmtId="0" fontId="0" fillId="5" borderId="0" xfId="0" applyFill="1"/>
    <xf numFmtId="0" fontId="2" fillId="6" borderId="0" xfId="0" applyFont="1" applyFill="1"/>
    <xf numFmtId="0" fontId="2" fillId="7" borderId="0" xfId="0" applyFont="1" applyFill="1"/>
    <xf numFmtId="0" fontId="0" fillId="7" borderId="0" xfId="0" applyFill="1"/>
    <xf numFmtId="0" fontId="2" fillId="8" borderId="0" xfId="0" applyFont="1" applyFill="1"/>
    <xf numFmtId="0" fontId="0" fillId="8" borderId="0" xfId="0" applyFill="1"/>
    <xf numFmtId="0" fontId="9" fillId="0" borderId="0" xfId="0" applyFont="1"/>
    <xf numFmtId="0" fontId="7" fillId="0" borderId="1" xfId="0" applyFont="1" applyBorder="1"/>
    <xf numFmtId="0" fontId="5" fillId="0" borderId="1" xfId="0" applyFont="1" applyBorder="1"/>
    <xf numFmtId="0" fontId="0" fillId="0" borderId="1" xfId="0" applyBorder="1"/>
    <xf numFmtId="0" fontId="0" fillId="0" borderId="2" xfId="0" applyBorder="1"/>
    <xf numFmtId="0" fontId="2" fillId="3" borderId="0" xfId="0" applyFont="1" applyFill="1"/>
    <xf numFmtId="0" fontId="2" fillId="9" borderId="0" xfId="0" applyFont="1" applyFill="1"/>
    <xf numFmtId="0" fontId="0" fillId="9" borderId="0" xfId="0" applyFill="1"/>
    <xf numFmtId="0" fontId="2" fillId="10" borderId="0" xfId="0" applyFont="1" applyFill="1"/>
    <xf numFmtId="0" fontId="0" fillId="10" borderId="0" xfId="0" applyFill="1"/>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4DBF35"/>
      <color rgb="FFFF3399"/>
      <color rgb="FF69D8FF"/>
      <color rgb="FF009ED6"/>
      <color rgb="FF0088B8"/>
      <color rgb="FF1B1B1B"/>
      <color rgb="FF66CF51"/>
      <color rgb="FF00CC00"/>
      <color rgb="FF7CBF33"/>
      <color rgb="FFCFCF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13.png"/><Relationship Id="rId7" Type="http://schemas.openxmlformats.org/officeDocument/2006/relationships/image" Target="../media/image17.png"/><Relationship Id="rId2" Type="http://schemas.microsoft.com/office/2011/relationships/chartColorStyle" Target="colors6.xml"/><Relationship Id="rId1" Type="http://schemas.microsoft.com/office/2011/relationships/chartStyle" Target="style6.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14.svg"/></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20.png"/><Relationship Id="rId7" Type="http://schemas.openxmlformats.org/officeDocument/2006/relationships/image" Target="../media/image17.png"/><Relationship Id="rId2" Type="http://schemas.microsoft.com/office/2011/relationships/chartColorStyle" Target="colors15.xml"/><Relationship Id="rId1" Type="http://schemas.microsoft.com/office/2011/relationships/chartStyle" Target="style15.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21.svg"/></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13.png"/><Relationship Id="rId7" Type="http://schemas.openxmlformats.org/officeDocument/2006/relationships/image" Target="../media/image17.png"/><Relationship Id="rId2" Type="http://schemas.microsoft.com/office/2011/relationships/chartColorStyle" Target="colors32.xml"/><Relationship Id="rId1" Type="http://schemas.microsoft.com/office/2011/relationships/chartStyle" Target="style32.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14.svg"/></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13.png"/><Relationship Id="rId7" Type="http://schemas.openxmlformats.org/officeDocument/2006/relationships/image" Target="../media/image17.png"/><Relationship Id="rId2" Type="http://schemas.microsoft.com/office/2011/relationships/chartColorStyle" Target="colors42.xml"/><Relationship Id="rId1" Type="http://schemas.microsoft.com/office/2011/relationships/chartStyle" Target="style42.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14.svg"/></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20.png"/><Relationship Id="rId7" Type="http://schemas.openxmlformats.org/officeDocument/2006/relationships/image" Target="../media/image17.png"/><Relationship Id="rId2" Type="http://schemas.microsoft.com/office/2011/relationships/chartColorStyle" Target="colors51.xml"/><Relationship Id="rId1" Type="http://schemas.microsoft.com/office/2011/relationships/chartStyle" Target="style51.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21.svg"/></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bg2"/>
            </a:solidFill>
            <a:ln w="3175"/>
          </c:spPr>
          <c:dPt>
            <c:idx val="0"/>
            <c:bubble3D val="0"/>
            <c:spPr>
              <a:solidFill>
                <a:schemeClr val="bg2"/>
              </a:solidFill>
              <a:ln w="3175">
                <a:solidFill>
                  <a:schemeClr val="lt1"/>
                </a:solidFill>
              </a:ln>
              <a:effectLst/>
            </c:spPr>
            <c:extLst>
              <c:ext xmlns:c16="http://schemas.microsoft.com/office/drawing/2014/chart" uri="{C3380CC4-5D6E-409C-BE32-E72D297353CC}">
                <c16:uniqueId val="{00000001-BDC9-4D97-883F-63FB06056B80}"/>
              </c:ext>
            </c:extLst>
          </c:dPt>
          <c:dPt>
            <c:idx val="1"/>
            <c:bubble3D val="0"/>
            <c:spPr>
              <a:solidFill>
                <a:schemeClr val="bg2"/>
              </a:solidFill>
              <a:ln w="3175">
                <a:solidFill>
                  <a:schemeClr val="lt1"/>
                </a:solidFill>
              </a:ln>
              <a:effectLst/>
            </c:spPr>
            <c:extLst>
              <c:ext xmlns:c16="http://schemas.microsoft.com/office/drawing/2014/chart" uri="{C3380CC4-5D6E-409C-BE32-E72D297353CC}">
                <c16:uniqueId val="{00000003-BDC9-4D97-883F-63FB06056B80}"/>
              </c:ext>
            </c:extLst>
          </c:dPt>
          <c:dPt>
            <c:idx val="2"/>
            <c:bubble3D val="0"/>
            <c:spPr>
              <a:solidFill>
                <a:schemeClr val="bg2"/>
              </a:solidFill>
              <a:ln w="3175">
                <a:solidFill>
                  <a:schemeClr val="lt1"/>
                </a:solidFill>
              </a:ln>
              <a:effectLst/>
            </c:spPr>
            <c:extLst>
              <c:ext xmlns:c16="http://schemas.microsoft.com/office/drawing/2014/chart" uri="{C3380CC4-5D6E-409C-BE32-E72D297353CC}">
                <c16:uniqueId val="{00000005-BDC9-4D97-883F-63FB06056B80}"/>
              </c:ext>
            </c:extLst>
          </c:dPt>
          <c:dPt>
            <c:idx val="3"/>
            <c:bubble3D val="0"/>
            <c:spPr>
              <a:solidFill>
                <a:schemeClr val="bg2"/>
              </a:solidFill>
              <a:ln w="3175">
                <a:solidFill>
                  <a:schemeClr val="lt1"/>
                </a:solidFill>
              </a:ln>
              <a:effectLst/>
            </c:spPr>
            <c:extLst>
              <c:ext xmlns:c16="http://schemas.microsoft.com/office/drawing/2014/chart" uri="{C3380CC4-5D6E-409C-BE32-E72D297353CC}">
                <c16:uniqueId val="{00000007-BDC9-4D97-883F-63FB06056B80}"/>
              </c:ext>
            </c:extLst>
          </c:dPt>
          <c:dPt>
            <c:idx val="4"/>
            <c:bubble3D val="0"/>
            <c:spPr>
              <a:solidFill>
                <a:schemeClr val="bg2"/>
              </a:solidFill>
              <a:ln w="3175">
                <a:solidFill>
                  <a:schemeClr val="lt1"/>
                </a:solidFill>
              </a:ln>
              <a:effectLst/>
            </c:spPr>
            <c:extLst>
              <c:ext xmlns:c16="http://schemas.microsoft.com/office/drawing/2014/chart" uri="{C3380CC4-5D6E-409C-BE32-E72D297353CC}">
                <c16:uniqueId val="{00000009-BDC9-4D97-883F-63FB06056B80}"/>
              </c:ext>
            </c:extLst>
          </c:dPt>
          <c:dPt>
            <c:idx val="5"/>
            <c:bubble3D val="0"/>
            <c:spPr>
              <a:solidFill>
                <a:schemeClr val="bg2"/>
              </a:solidFill>
              <a:ln w="3175">
                <a:solidFill>
                  <a:schemeClr val="lt1"/>
                </a:solidFill>
              </a:ln>
              <a:effectLst/>
            </c:spPr>
            <c:extLst>
              <c:ext xmlns:c16="http://schemas.microsoft.com/office/drawing/2014/chart" uri="{C3380CC4-5D6E-409C-BE32-E72D297353CC}">
                <c16:uniqueId val="{0000000B-BDC9-4D97-883F-63FB06056B80}"/>
              </c:ext>
            </c:extLst>
          </c:dPt>
          <c:dPt>
            <c:idx val="6"/>
            <c:bubble3D val="0"/>
            <c:spPr>
              <a:solidFill>
                <a:schemeClr val="bg2"/>
              </a:solidFill>
              <a:ln w="3175">
                <a:solidFill>
                  <a:schemeClr val="lt1"/>
                </a:solidFill>
              </a:ln>
              <a:effectLst/>
            </c:spPr>
            <c:extLst>
              <c:ext xmlns:c16="http://schemas.microsoft.com/office/drawing/2014/chart" uri="{C3380CC4-5D6E-409C-BE32-E72D297353CC}">
                <c16:uniqueId val="{0000000D-BDC9-4D97-883F-63FB06056B80}"/>
              </c:ext>
            </c:extLst>
          </c:dPt>
          <c:dPt>
            <c:idx val="7"/>
            <c:bubble3D val="0"/>
            <c:spPr>
              <a:solidFill>
                <a:schemeClr val="bg2"/>
              </a:solidFill>
              <a:ln w="3175">
                <a:solidFill>
                  <a:schemeClr val="lt1"/>
                </a:solidFill>
              </a:ln>
              <a:effectLst/>
            </c:spPr>
            <c:extLst>
              <c:ext xmlns:c16="http://schemas.microsoft.com/office/drawing/2014/chart" uri="{C3380CC4-5D6E-409C-BE32-E72D297353CC}">
                <c16:uniqueId val="{0000000F-BDC9-4D97-883F-63FB06056B80}"/>
              </c:ext>
            </c:extLst>
          </c:dPt>
          <c:dPt>
            <c:idx val="8"/>
            <c:bubble3D val="0"/>
            <c:spPr>
              <a:solidFill>
                <a:schemeClr val="bg2"/>
              </a:solidFill>
              <a:ln w="3175">
                <a:solidFill>
                  <a:schemeClr val="lt1"/>
                </a:solidFill>
              </a:ln>
              <a:effectLst/>
            </c:spPr>
            <c:extLst>
              <c:ext xmlns:c16="http://schemas.microsoft.com/office/drawing/2014/chart" uri="{C3380CC4-5D6E-409C-BE32-E72D297353CC}">
                <c16:uniqueId val="{00000011-BDC9-4D97-883F-63FB06056B80}"/>
              </c:ext>
            </c:extLst>
          </c:dPt>
          <c:dPt>
            <c:idx val="9"/>
            <c:bubble3D val="0"/>
            <c:spPr>
              <a:solidFill>
                <a:schemeClr val="bg2"/>
              </a:solidFill>
              <a:ln w="3175">
                <a:solidFill>
                  <a:schemeClr val="lt1"/>
                </a:solidFill>
              </a:ln>
              <a:effectLst/>
            </c:spPr>
            <c:extLst>
              <c:ext xmlns:c16="http://schemas.microsoft.com/office/drawing/2014/chart" uri="{C3380CC4-5D6E-409C-BE32-E72D297353CC}">
                <c16:uniqueId val="{00000013-BDC9-4D97-883F-63FB06056B80}"/>
              </c:ext>
            </c:extLst>
          </c:dPt>
          <c:dPt>
            <c:idx val="10"/>
            <c:bubble3D val="0"/>
            <c:spPr>
              <a:solidFill>
                <a:schemeClr val="bg2"/>
              </a:solidFill>
              <a:ln w="3175">
                <a:solidFill>
                  <a:schemeClr val="lt1"/>
                </a:solidFill>
              </a:ln>
              <a:effectLst/>
            </c:spPr>
            <c:extLst>
              <c:ext xmlns:c16="http://schemas.microsoft.com/office/drawing/2014/chart" uri="{C3380CC4-5D6E-409C-BE32-E72D297353CC}">
                <c16:uniqueId val="{00000015-BDC9-4D97-883F-63FB06056B80}"/>
              </c:ext>
            </c:extLst>
          </c:dPt>
          <c:dPt>
            <c:idx val="11"/>
            <c:bubble3D val="0"/>
            <c:spPr>
              <a:solidFill>
                <a:schemeClr val="bg2"/>
              </a:solidFill>
              <a:ln w="3175">
                <a:solidFill>
                  <a:schemeClr val="lt1"/>
                </a:solidFill>
              </a:ln>
              <a:effectLst/>
            </c:spPr>
            <c:extLst>
              <c:ext xmlns:c16="http://schemas.microsoft.com/office/drawing/2014/chart" uri="{C3380CC4-5D6E-409C-BE32-E72D297353CC}">
                <c16:uniqueId val="{00000017-BDC9-4D97-883F-63FB06056B80}"/>
              </c:ext>
            </c:extLst>
          </c:dPt>
          <c:dPt>
            <c:idx val="12"/>
            <c:bubble3D val="0"/>
            <c:spPr>
              <a:solidFill>
                <a:schemeClr val="bg2"/>
              </a:solidFill>
              <a:ln w="3175">
                <a:solidFill>
                  <a:schemeClr val="lt1"/>
                </a:solidFill>
              </a:ln>
              <a:effectLst/>
            </c:spPr>
            <c:extLst>
              <c:ext xmlns:c16="http://schemas.microsoft.com/office/drawing/2014/chart" uri="{C3380CC4-5D6E-409C-BE32-E72D297353CC}">
                <c16:uniqueId val="{00000019-BDC9-4D97-883F-63FB06056B80}"/>
              </c:ext>
            </c:extLst>
          </c:dPt>
          <c:dPt>
            <c:idx val="13"/>
            <c:bubble3D val="0"/>
            <c:spPr>
              <a:solidFill>
                <a:schemeClr val="bg2"/>
              </a:solidFill>
              <a:ln w="3175">
                <a:solidFill>
                  <a:schemeClr val="lt1"/>
                </a:solidFill>
              </a:ln>
              <a:effectLst/>
            </c:spPr>
            <c:extLst>
              <c:ext xmlns:c16="http://schemas.microsoft.com/office/drawing/2014/chart" uri="{C3380CC4-5D6E-409C-BE32-E72D297353CC}">
                <c16:uniqueId val="{0000001B-BDC9-4D97-883F-63FB06056B80}"/>
              </c:ext>
            </c:extLst>
          </c:dPt>
          <c:dPt>
            <c:idx val="14"/>
            <c:bubble3D val="0"/>
            <c:spPr>
              <a:solidFill>
                <a:schemeClr val="bg2"/>
              </a:solidFill>
              <a:ln w="3175">
                <a:solidFill>
                  <a:schemeClr val="lt1"/>
                </a:solidFill>
              </a:ln>
              <a:effectLst/>
            </c:spPr>
            <c:extLst>
              <c:ext xmlns:c16="http://schemas.microsoft.com/office/drawing/2014/chart" uri="{C3380CC4-5D6E-409C-BE32-E72D297353CC}">
                <c16:uniqueId val="{0000001D-BDC9-4D97-883F-63FB06056B80}"/>
              </c:ext>
            </c:extLst>
          </c:dPt>
          <c:dPt>
            <c:idx val="15"/>
            <c:bubble3D val="0"/>
            <c:spPr>
              <a:solidFill>
                <a:schemeClr val="bg2"/>
              </a:solidFill>
              <a:ln w="3175">
                <a:solidFill>
                  <a:schemeClr val="lt1"/>
                </a:solidFill>
              </a:ln>
              <a:effectLst/>
            </c:spPr>
            <c:extLst>
              <c:ext xmlns:c16="http://schemas.microsoft.com/office/drawing/2014/chart" uri="{C3380CC4-5D6E-409C-BE32-E72D297353CC}">
                <c16:uniqueId val="{0000001F-BDC9-4D97-883F-63FB06056B80}"/>
              </c:ext>
            </c:extLst>
          </c:dPt>
          <c:dPt>
            <c:idx val="16"/>
            <c:bubble3D val="0"/>
            <c:spPr>
              <a:solidFill>
                <a:schemeClr val="bg2"/>
              </a:solidFill>
              <a:ln w="3175">
                <a:solidFill>
                  <a:schemeClr val="lt1"/>
                </a:solidFill>
              </a:ln>
              <a:effectLst/>
            </c:spPr>
            <c:extLst>
              <c:ext xmlns:c16="http://schemas.microsoft.com/office/drawing/2014/chart" uri="{C3380CC4-5D6E-409C-BE32-E72D297353CC}">
                <c16:uniqueId val="{00000021-BDC9-4D97-883F-63FB06056B80}"/>
              </c:ext>
            </c:extLst>
          </c:dPt>
          <c:dPt>
            <c:idx val="17"/>
            <c:bubble3D val="0"/>
            <c:spPr>
              <a:solidFill>
                <a:schemeClr val="bg2"/>
              </a:solidFill>
              <a:ln w="3175">
                <a:solidFill>
                  <a:schemeClr val="lt1"/>
                </a:solidFill>
              </a:ln>
              <a:effectLst/>
            </c:spPr>
            <c:extLst>
              <c:ext xmlns:c16="http://schemas.microsoft.com/office/drawing/2014/chart" uri="{C3380CC4-5D6E-409C-BE32-E72D297353CC}">
                <c16:uniqueId val="{00000023-BDC9-4D97-883F-63FB06056B80}"/>
              </c:ext>
            </c:extLst>
          </c:dPt>
          <c:dPt>
            <c:idx val="18"/>
            <c:bubble3D val="0"/>
            <c:spPr>
              <a:solidFill>
                <a:schemeClr val="bg2"/>
              </a:solidFill>
              <a:ln w="3175">
                <a:solidFill>
                  <a:schemeClr val="lt1"/>
                </a:solidFill>
              </a:ln>
              <a:effectLst/>
            </c:spPr>
            <c:extLst>
              <c:ext xmlns:c16="http://schemas.microsoft.com/office/drawing/2014/chart" uri="{C3380CC4-5D6E-409C-BE32-E72D297353CC}">
                <c16:uniqueId val="{00000025-BDC9-4D97-883F-63FB06056B80}"/>
              </c:ext>
            </c:extLst>
          </c:dPt>
          <c:dPt>
            <c:idx val="19"/>
            <c:bubble3D val="0"/>
            <c:spPr>
              <a:solidFill>
                <a:schemeClr val="bg2"/>
              </a:solidFill>
              <a:ln w="3175">
                <a:solidFill>
                  <a:schemeClr val="lt1"/>
                </a:solidFill>
              </a:ln>
              <a:effectLst/>
            </c:spPr>
            <c:extLst>
              <c:ext xmlns:c16="http://schemas.microsoft.com/office/drawing/2014/chart" uri="{C3380CC4-5D6E-409C-BE32-E72D297353CC}">
                <c16:uniqueId val="{00000027-BDC9-4D97-883F-63FB06056B80}"/>
              </c:ext>
            </c:extLst>
          </c:dPt>
          <c:dPt>
            <c:idx val="20"/>
            <c:bubble3D val="0"/>
            <c:spPr>
              <a:solidFill>
                <a:schemeClr val="bg2"/>
              </a:solidFill>
              <a:ln w="3175">
                <a:solidFill>
                  <a:schemeClr val="lt1"/>
                </a:solidFill>
              </a:ln>
              <a:effectLst/>
            </c:spPr>
            <c:extLst>
              <c:ext xmlns:c16="http://schemas.microsoft.com/office/drawing/2014/chart" uri="{C3380CC4-5D6E-409C-BE32-E72D297353CC}">
                <c16:uniqueId val="{00000029-BDC9-4D97-883F-63FB06056B80}"/>
              </c:ext>
            </c:extLst>
          </c:dPt>
          <c:dPt>
            <c:idx val="21"/>
            <c:bubble3D val="0"/>
            <c:spPr>
              <a:solidFill>
                <a:schemeClr val="bg2"/>
              </a:solidFill>
              <a:ln w="3175">
                <a:solidFill>
                  <a:schemeClr val="lt1"/>
                </a:solidFill>
              </a:ln>
              <a:effectLst/>
            </c:spPr>
            <c:extLst>
              <c:ext xmlns:c16="http://schemas.microsoft.com/office/drawing/2014/chart" uri="{C3380CC4-5D6E-409C-BE32-E72D297353CC}">
                <c16:uniqueId val="{0000002B-BDC9-4D97-883F-63FB06056B80}"/>
              </c:ext>
            </c:extLst>
          </c:dPt>
          <c:dPt>
            <c:idx val="22"/>
            <c:bubble3D val="0"/>
            <c:spPr>
              <a:solidFill>
                <a:schemeClr val="bg2"/>
              </a:solidFill>
              <a:ln w="3175">
                <a:solidFill>
                  <a:schemeClr val="lt1"/>
                </a:solidFill>
              </a:ln>
              <a:effectLst/>
            </c:spPr>
            <c:extLst>
              <c:ext xmlns:c16="http://schemas.microsoft.com/office/drawing/2014/chart" uri="{C3380CC4-5D6E-409C-BE32-E72D297353CC}">
                <c16:uniqueId val="{0000002D-BDC9-4D97-883F-63FB06056B80}"/>
              </c:ext>
            </c:extLst>
          </c:dPt>
          <c:dPt>
            <c:idx val="23"/>
            <c:bubble3D val="0"/>
            <c:spPr>
              <a:solidFill>
                <a:schemeClr val="bg2"/>
              </a:solidFill>
              <a:ln w="3175">
                <a:solidFill>
                  <a:schemeClr val="lt1"/>
                </a:solidFill>
              </a:ln>
              <a:effectLst/>
            </c:spPr>
            <c:extLst>
              <c:ext xmlns:c16="http://schemas.microsoft.com/office/drawing/2014/chart" uri="{C3380CC4-5D6E-409C-BE32-E72D297353CC}">
                <c16:uniqueId val="{0000002F-BDC9-4D97-883F-63FB06056B80}"/>
              </c:ext>
            </c:extLst>
          </c:dPt>
          <c:dPt>
            <c:idx val="24"/>
            <c:bubble3D val="0"/>
            <c:spPr>
              <a:solidFill>
                <a:schemeClr val="bg2"/>
              </a:solidFill>
              <a:ln w="3175">
                <a:solidFill>
                  <a:schemeClr val="lt1"/>
                </a:solidFill>
              </a:ln>
              <a:effectLst/>
            </c:spPr>
            <c:extLst>
              <c:ext xmlns:c16="http://schemas.microsoft.com/office/drawing/2014/chart" uri="{C3380CC4-5D6E-409C-BE32-E72D297353CC}">
                <c16:uniqueId val="{00000031-BDC9-4D97-883F-63FB06056B80}"/>
              </c:ext>
            </c:extLst>
          </c:dPt>
          <c:dPt>
            <c:idx val="25"/>
            <c:bubble3D val="0"/>
            <c:spPr>
              <a:solidFill>
                <a:schemeClr val="bg2"/>
              </a:solidFill>
              <a:ln w="3175">
                <a:solidFill>
                  <a:schemeClr val="lt1"/>
                </a:solidFill>
              </a:ln>
              <a:effectLst/>
            </c:spPr>
            <c:extLst>
              <c:ext xmlns:c16="http://schemas.microsoft.com/office/drawing/2014/chart" uri="{C3380CC4-5D6E-409C-BE32-E72D297353CC}">
                <c16:uniqueId val="{00000033-BDC9-4D97-883F-63FB06056B80}"/>
              </c:ext>
            </c:extLst>
          </c:dPt>
          <c:dPt>
            <c:idx val="26"/>
            <c:bubble3D val="0"/>
            <c:spPr>
              <a:solidFill>
                <a:schemeClr val="bg2"/>
              </a:solidFill>
              <a:ln w="3175">
                <a:solidFill>
                  <a:schemeClr val="lt1"/>
                </a:solidFill>
              </a:ln>
              <a:effectLst/>
            </c:spPr>
            <c:extLst>
              <c:ext xmlns:c16="http://schemas.microsoft.com/office/drawing/2014/chart" uri="{C3380CC4-5D6E-409C-BE32-E72D297353CC}">
                <c16:uniqueId val="{00000035-BDC9-4D97-883F-63FB06056B80}"/>
              </c:ext>
            </c:extLst>
          </c:dPt>
          <c:dPt>
            <c:idx val="27"/>
            <c:bubble3D val="0"/>
            <c:spPr>
              <a:solidFill>
                <a:schemeClr val="bg2"/>
              </a:solidFill>
              <a:ln w="3175">
                <a:solidFill>
                  <a:schemeClr val="lt1"/>
                </a:solidFill>
              </a:ln>
              <a:effectLst/>
            </c:spPr>
            <c:extLst>
              <c:ext xmlns:c16="http://schemas.microsoft.com/office/drawing/2014/chart" uri="{C3380CC4-5D6E-409C-BE32-E72D297353CC}">
                <c16:uniqueId val="{00000037-BDC9-4D97-883F-63FB06056B80}"/>
              </c:ext>
            </c:extLst>
          </c:dPt>
          <c:dPt>
            <c:idx val="28"/>
            <c:bubble3D val="0"/>
            <c:spPr>
              <a:solidFill>
                <a:schemeClr val="bg2"/>
              </a:solidFill>
              <a:ln w="3175">
                <a:solidFill>
                  <a:schemeClr val="lt1"/>
                </a:solidFill>
              </a:ln>
              <a:effectLst/>
            </c:spPr>
            <c:extLst>
              <c:ext xmlns:c16="http://schemas.microsoft.com/office/drawing/2014/chart" uri="{C3380CC4-5D6E-409C-BE32-E72D297353CC}">
                <c16:uniqueId val="{00000039-BDC9-4D97-883F-63FB06056B80}"/>
              </c:ext>
            </c:extLst>
          </c:dPt>
          <c:dPt>
            <c:idx val="29"/>
            <c:bubble3D val="0"/>
            <c:spPr>
              <a:solidFill>
                <a:schemeClr val="bg2"/>
              </a:solidFill>
              <a:ln w="3175">
                <a:solidFill>
                  <a:schemeClr val="lt1"/>
                </a:solidFill>
              </a:ln>
              <a:effectLst/>
            </c:spPr>
            <c:extLst>
              <c:ext xmlns:c16="http://schemas.microsoft.com/office/drawing/2014/chart" uri="{C3380CC4-5D6E-409C-BE32-E72D297353CC}">
                <c16:uniqueId val="{0000003B-BDC9-4D97-883F-63FB06056B80}"/>
              </c:ext>
            </c:extLst>
          </c:dPt>
          <c:dPt>
            <c:idx val="30"/>
            <c:bubble3D val="0"/>
            <c:spPr>
              <a:solidFill>
                <a:schemeClr val="bg2"/>
              </a:solidFill>
              <a:ln w="3175">
                <a:solidFill>
                  <a:schemeClr val="lt1"/>
                </a:solidFill>
              </a:ln>
              <a:effectLst/>
            </c:spPr>
            <c:extLst>
              <c:ext xmlns:c16="http://schemas.microsoft.com/office/drawing/2014/chart" uri="{C3380CC4-5D6E-409C-BE32-E72D297353CC}">
                <c16:uniqueId val="{0000003D-BDC9-4D97-883F-63FB06056B80}"/>
              </c:ext>
            </c:extLst>
          </c:dPt>
          <c:dPt>
            <c:idx val="31"/>
            <c:bubble3D val="0"/>
            <c:spPr>
              <a:solidFill>
                <a:schemeClr val="bg2"/>
              </a:solidFill>
              <a:ln w="3175">
                <a:solidFill>
                  <a:schemeClr val="lt1"/>
                </a:solidFill>
              </a:ln>
              <a:effectLst/>
            </c:spPr>
            <c:extLst>
              <c:ext xmlns:c16="http://schemas.microsoft.com/office/drawing/2014/chart" uri="{C3380CC4-5D6E-409C-BE32-E72D297353CC}">
                <c16:uniqueId val="{0000003F-BDC9-4D97-883F-63FB06056B80}"/>
              </c:ext>
            </c:extLst>
          </c:dPt>
          <c:dPt>
            <c:idx val="32"/>
            <c:bubble3D val="0"/>
            <c:spPr>
              <a:solidFill>
                <a:schemeClr val="bg2"/>
              </a:solidFill>
              <a:ln w="3175">
                <a:solidFill>
                  <a:schemeClr val="lt1"/>
                </a:solidFill>
              </a:ln>
              <a:effectLst/>
            </c:spPr>
            <c:extLst>
              <c:ext xmlns:c16="http://schemas.microsoft.com/office/drawing/2014/chart" uri="{C3380CC4-5D6E-409C-BE32-E72D297353CC}">
                <c16:uniqueId val="{00000041-BDC9-4D97-883F-63FB06056B80}"/>
              </c:ext>
            </c:extLst>
          </c:dPt>
          <c:dPt>
            <c:idx val="33"/>
            <c:bubble3D val="0"/>
            <c:spPr>
              <a:solidFill>
                <a:schemeClr val="bg2"/>
              </a:solidFill>
              <a:ln w="3175">
                <a:solidFill>
                  <a:schemeClr val="lt1"/>
                </a:solidFill>
              </a:ln>
              <a:effectLst/>
            </c:spPr>
            <c:extLst>
              <c:ext xmlns:c16="http://schemas.microsoft.com/office/drawing/2014/chart" uri="{C3380CC4-5D6E-409C-BE32-E72D297353CC}">
                <c16:uniqueId val="{00000043-BDC9-4D97-883F-63FB06056B80}"/>
              </c:ext>
            </c:extLst>
          </c:dPt>
          <c:dPt>
            <c:idx val="34"/>
            <c:bubble3D val="0"/>
            <c:spPr>
              <a:solidFill>
                <a:schemeClr val="bg2"/>
              </a:solidFill>
              <a:ln w="3175">
                <a:solidFill>
                  <a:schemeClr val="lt1"/>
                </a:solidFill>
              </a:ln>
              <a:effectLst/>
            </c:spPr>
            <c:extLst>
              <c:ext xmlns:c16="http://schemas.microsoft.com/office/drawing/2014/chart" uri="{C3380CC4-5D6E-409C-BE32-E72D297353CC}">
                <c16:uniqueId val="{00000045-BDC9-4D97-883F-63FB06056B80}"/>
              </c:ext>
            </c:extLst>
          </c:dPt>
          <c:dPt>
            <c:idx val="35"/>
            <c:bubble3D val="0"/>
            <c:spPr>
              <a:solidFill>
                <a:schemeClr val="bg2"/>
              </a:solidFill>
              <a:ln w="3175">
                <a:solidFill>
                  <a:schemeClr val="lt1"/>
                </a:solidFill>
              </a:ln>
              <a:effectLst/>
            </c:spPr>
            <c:extLst>
              <c:ext xmlns:c16="http://schemas.microsoft.com/office/drawing/2014/chart" uri="{C3380CC4-5D6E-409C-BE32-E72D297353CC}">
                <c16:uniqueId val="{00000047-BDC9-4D97-883F-63FB06056B80}"/>
              </c:ext>
            </c:extLst>
          </c:dPt>
          <c:dPt>
            <c:idx val="36"/>
            <c:bubble3D val="0"/>
            <c:spPr>
              <a:solidFill>
                <a:schemeClr val="bg2"/>
              </a:solidFill>
              <a:ln w="3175">
                <a:solidFill>
                  <a:schemeClr val="lt1"/>
                </a:solidFill>
              </a:ln>
              <a:effectLst/>
            </c:spPr>
            <c:extLst>
              <c:ext xmlns:c16="http://schemas.microsoft.com/office/drawing/2014/chart" uri="{C3380CC4-5D6E-409C-BE32-E72D297353CC}">
                <c16:uniqueId val="{00000049-BDC9-4D97-883F-63FB06056B80}"/>
              </c:ext>
            </c:extLst>
          </c:dPt>
          <c:dPt>
            <c:idx val="37"/>
            <c:bubble3D val="0"/>
            <c:spPr>
              <a:solidFill>
                <a:schemeClr val="bg2"/>
              </a:solidFill>
              <a:ln w="3175">
                <a:solidFill>
                  <a:schemeClr val="lt1"/>
                </a:solidFill>
              </a:ln>
              <a:effectLst/>
            </c:spPr>
            <c:extLst>
              <c:ext xmlns:c16="http://schemas.microsoft.com/office/drawing/2014/chart" uri="{C3380CC4-5D6E-409C-BE32-E72D297353CC}">
                <c16:uniqueId val="{0000004B-BDC9-4D97-883F-63FB06056B80}"/>
              </c:ext>
            </c:extLst>
          </c:dPt>
          <c:dPt>
            <c:idx val="38"/>
            <c:bubble3D val="0"/>
            <c:spPr>
              <a:solidFill>
                <a:schemeClr val="bg2"/>
              </a:solidFill>
              <a:ln w="3175">
                <a:solidFill>
                  <a:schemeClr val="lt1"/>
                </a:solidFill>
              </a:ln>
              <a:effectLst/>
            </c:spPr>
            <c:extLst>
              <c:ext xmlns:c16="http://schemas.microsoft.com/office/drawing/2014/chart" uri="{C3380CC4-5D6E-409C-BE32-E72D297353CC}">
                <c16:uniqueId val="{0000004D-BDC9-4D97-883F-63FB06056B80}"/>
              </c:ext>
            </c:extLst>
          </c:dPt>
          <c:dPt>
            <c:idx val="39"/>
            <c:bubble3D val="0"/>
            <c:spPr>
              <a:solidFill>
                <a:schemeClr val="bg2"/>
              </a:solidFill>
              <a:ln w="3175">
                <a:solidFill>
                  <a:schemeClr val="lt1"/>
                </a:solidFill>
              </a:ln>
              <a:effectLst/>
            </c:spPr>
            <c:extLst>
              <c:ext xmlns:c16="http://schemas.microsoft.com/office/drawing/2014/chart" uri="{C3380CC4-5D6E-409C-BE32-E72D297353CC}">
                <c16:uniqueId val="{0000004F-BDC9-4D97-883F-63FB06056B80}"/>
              </c:ext>
            </c:extLst>
          </c:dPt>
          <c:dPt>
            <c:idx val="40"/>
            <c:bubble3D val="0"/>
            <c:spPr>
              <a:solidFill>
                <a:schemeClr val="bg2"/>
              </a:solidFill>
              <a:ln w="3175">
                <a:solidFill>
                  <a:schemeClr val="lt1"/>
                </a:solidFill>
              </a:ln>
              <a:effectLst/>
            </c:spPr>
            <c:extLst>
              <c:ext xmlns:c16="http://schemas.microsoft.com/office/drawing/2014/chart" uri="{C3380CC4-5D6E-409C-BE32-E72D297353CC}">
                <c16:uniqueId val="{00000051-BDC9-4D97-883F-63FB06056B80}"/>
              </c:ext>
            </c:extLst>
          </c:dPt>
          <c:dPt>
            <c:idx val="41"/>
            <c:bubble3D val="0"/>
            <c:spPr>
              <a:solidFill>
                <a:schemeClr val="bg2"/>
              </a:solidFill>
              <a:ln w="3175">
                <a:solidFill>
                  <a:schemeClr val="lt1"/>
                </a:solidFill>
              </a:ln>
              <a:effectLst/>
            </c:spPr>
            <c:extLst>
              <c:ext xmlns:c16="http://schemas.microsoft.com/office/drawing/2014/chart" uri="{C3380CC4-5D6E-409C-BE32-E72D297353CC}">
                <c16:uniqueId val="{00000053-BDC9-4D97-883F-63FB06056B80}"/>
              </c:ext>
            </c:extLst>
          </c:dPt>
          <c:dPt>
            <c:idx val="42"/>
            <c:bubble3D val="0"/>
            <c:spPr>
              <a:solidFill>
                <a:schemeClr val="bg2"/>
              </a:solidFill>
              <a:ln w="3175">
                <a:solidFill>
                  <a:schemeClr val="lt1"/>
                </a:solidFill>
              </a:ln>
              <a:effectLst/>
            </c:spPr>
            <c:extLst>
              <c:ext xmlns:c16="http://schemas.microsoft.com/office/drawing/2014/chart" uri="{C3380CC4-5D6E-409C-BE32-E72D297353CC}">
                <c16:uniqueId val="{00000055-BDC9-4D97-883F-63FB06056B80}"/>
              </c:ext>
            </c:extLst>
          </c:dPt>
          <c:dPt>
            <c:idx val="43"/>
            <c:bubble3D val="0"/>
            <c:spPr>
              <a:solidFill>
                <a:schemeClr val="bg2"/>
              </a:solidFill>
              <a:ln w="3175">
                <a:solidFill>
                  <a:schemeClr val="lt1"/>
                </a:solidFill>
              </a:ln>
              <a:effectLst/>
            </c:spPr>
            <c:extLst>
              <c:ext xmlns:c16="http://schemas.microsoft.com/office/drawing/2014/chart" uri="{C3380CC4-5D6E-409C-BE32-E72D297353CC}">
                <c16:uniqueId val="{00000057-BDC9-4D97-883F-63FB06056B80}"/>
              </c:ext>
            </c:extLst>
          </c:dPt>
          <c:dPt>
            <c:idx val="44"/>
            <c:bubble3D val="0"/>
            <c:spPr>
              <a:solidFill>
                <a:schemeClr val="bg2"/>
              </a:solidFill>
              <a:ln w="3175">
                <a:solidFill>
                  <a:schemeClr val="lt1"/>
                </a:solidFill>
              </a:ln>
              <a:effectLst/>
            </c:spPr>
            <c:extLst>
              <c:ext xmlns:c16="http://schemas.microsoft.com/office/drawing/2014/chart" uri="{C3380CC4-5D6E-409C-BE32-E72D297353CC}">
                <c16:uniqueId val="{00000059-BDC9-4D97-883F-63FB06056B80}"/>
              </c:ext>
            </c:extLst>
          </c:dPt>
          <c:dPt>
            <c:idx val="45"/>
            <c:bubble3D val="0"/>
            <c:spPr>
              <a:solidFill>
                <a:schemeClr val="bg2"/>
              </a:solidFill>
              <a:ln w="3175">
                <a:solidFill>
                  <a:schemeClr val="lt1"/>
                </a:solidFill>
              </a:ln>
              <a:effectLst/>
            </c:spPr>
            <c:extLst>
              <c:ext xmlns:c16="http://schemas.microsoft.com/office/drawing/2014/chart" uri="{C3380CC4-5D6E-409C-BE32-E72D297353CC}">
                <c16:uniqueId val="{0000005B-BDC9-4D97-883F-63FB06056B80}"/>
              </c:ext>
            </c:extLst>
          </c:dPt>
          <c:dPt>
            <c:idx val="46"/>
            <c:bubble3D val="0"/>
            <c:spPr>
              <a:solidFill>
                <a:schemeClr val="bg2"/>
              </a:solidFill>
              <a:ln w="3175">
                <a:solidFill>
                  <a:schemeClr val="lt1"/>
                </a:solidFill>
              </a:ln>
              <a:effectLst/>
            </c:spPr>
            <c:extLst>
              <c:ext xmlns:c16="http://schemas.microsoft.com/office/drawing/2014/chart" uri="{C3380CC4-5D6E-409C-BE32-E72D297353CC}">
                <c16:uniqueId val="{0000005D-BDC9-4D97-883F-63FB06056B80}"/>
              </c:ext>
            </c:extLst>
          </c:dPt>
          <c:dPt>
            <c:idx val="47"/>
            <c:bubble3D val="0"/>
            <c:spPr>
              <a:solidFill>
                <a:schemeClr val="bg2"/>
              </a:solidFill>
              <a:ln w="3175">
                <a:solidFill>
                  <a:schemeClr val="lt1"/>
                </a:solidFill>
              </a:ln>
              <a:effectLst/>
            </c:spPr>
            <c:extLst>
              <c:ext xmlns:c16="http://schemas.microsoft.com/office/drawing/2014/chart" uri="{C3380CC4-5D6E-409C-BE32-E72D297353CC}">
                <c16:uniqueId val="{0000005F-BDC9-4D97-883F-63FB06056B80}"/>
              </c:ext>
            </c:extLst>
          </c:dPt>
          <c:dPt>
            <c:idx val="48"/>
            <c:bubble3D val="0"/>
            <c:spPr>
              <a:solidFill>
                <a:schemeClr val="bg2"/>
              </a:solidFill>
              <a:ln w="3175">
                <a:solidFill>
                  <a:schemeClr val="lt1"/>
                </a:solidFill>
              </a:ln>
              <a:effectLst/>
            </c:spPr>
            <c:extLst>
              <c:ext xmlns:c16="http://schemas.microsoft.com/office/drawing/2014/chart" uri="{C3380CC4-5D6E-409C-BE32-E72D297353CC}">
                <c16:uniqueId val="{00000061-BDC9-4D97-883F-63FB06056B80}"/>
              </c:ext>
            </c:extLst>
          </c:dPt>
          <c:dPt>
            <c:idx val="49"/>
            <c:bubble3D val="0"/>
            <c:spPr>
              <a:solidFill>
                <a:schemeClr val="bg2"/>
              </a:solidFill>
              <a:ln w="3175">
                <a:solidFill>
                  <a:schemeClr val="lt1"/>
                </a:solidFill>
              </a:ln>
              <a:effectLst/>
            </c:spPr>
            <c:extLst>
              <c:ext xmlns:c16="http://schemas.microsoft.com/office/drawing/2014/chart" uri="{C3380CC4-5D6E-409C-BE32-E72D297353CC}">
                <c16:uniqueId val="{00000063-BDC9-4D97-883F-63FB06056B80}"/>
              </c:ext>
            </c:extLst>
          </c:dPt>
          <c:dPt>
            <c:idx val="50"/>
            <c:bubble3D val="0"/>
            <c:spPr>
              <a:solidFill>
                <a:schemeClr val="bg2"/>
              </a:solidFill>
              <a:ln w="3175">
                <a:solidFill>
                  <a:schemeClr val="lt1"/>
                </a:solidFill>
              </a:ln>
              <a:effectLst/>
            </c:spPr>
            <c:extLst>
              <c:ext xmlns:c16="http://schemas.microsoft.com/office/drawing/2014/chart" uri="{C3380CC4-5D6E-409C-BE32-E72D297353CC}">
                <c16:uniqueId val="{00000065-BDC9-4D97-883F-63FB06056B80}"/>
              </c:ext>
            </c:extLst>
          </c:dPt>
          <c:dPt>
            <c:idx val="51"/>
            <c:bubble3D val="0"/>
            <c:spPr>
              <a:solidFill>
                <a:schemeClr val="bg2"/>
              </a:solidFill>
              <a:ln w="3175">
                <a:solidFill>
                  <a:schemeClr val="lt1"/>
                </a:solidFill>
              </a:ln>
              <a:effectLst/>
            </c:spPr>
            <c:extLst>
              <c:ext xmlns:c16="http://schemas.microsoft.com/office/drawing/2014/chart" uri="{C3380CC4-5D6E-409C-BE32-E72D297353CC}">
                <c16:uniqueId val="{00000067-BDC9-4D97-883F-63FB06056B80}"/>
              </c:ext>
            </c:extLst>
          </c:dPt>
          <c:dPt>
            <c:idx val="52"/>
            <c:bubble3D val="0"/>
            <c:spPr>
              <a:solidFill>
                <a:schemeClr val="bg2"/>
              </a:solidFill>
              <a:ln w="3175">
                <a:solidFill>
                  <a:schemeClr val="lt1"/>
                </a:solidFill>
              </a:ln>
              <a:effectLst/>
            </c:spPr>
            <c:extLst>
              <c:ext xmlns:c16="http://schemas.microsoft.com/office/drawing/2014/chart" uri="{C3380CC4-5D6E-409C-BE32-E72D297353CC}">
                <c16:uniqueId val="{00000069-BDC9-4D97-883F-63FB06056B80}"/>
              </c:ext>
            </c:extLst>
          </c:dPt>
          <c:dPt>
            <c:idx val="53"/>
            <c:bubble3D val="0"/>
            <c:spPr>
              <a:solidFill>
                <a:schemeClr val="bg2"/>
              </a:solidFill>
              <a:ln w="3175">
                <a:solidFill>
                  <a:schemeClr val="lt1"/>
                </a:solidFill>
              </a:ln>
              <a:effectLst/>
            </c:spPr>
            <c:extLst>
              <c:ext xmlns:c16="http://schemas.microsoft.com/office/drawing/2014/chart" uri="{C3380CC4-5D6E-409C-BE32-E72D297353CC}">
                <c16:uniqueId val="{0000006B-BDC9-4D97-883F-63FB06056B80}"/>
              </c:ext>
            </c:extLst>
          </c:dPt>
          <c:dPt>
            <c:idx val="54"/>
            <c:bubble3D val="0"/>
            <c:spPr>
              <a:solidFill>
                <a:schemeClr val="bg2"/>
              </a:solidFill>
              <a:ln w="3175">
                <a:solidFill>
                  <a:schemeClr val="lt1"/>
                </a:solidFill>
              </a:ln>
              <a:effectLst/>
            </c:spPr>
            <c:extLst>
              <c:ext xmlns:c16="http://schemas.microsoft.com/office/drawing/2014/chart" uri="{C3380CC4-5D6E-409C-BE32-E72D297353CC}">
                <c16:uniqueId val="{0000006D-BDC9-4D97-883F-63FB06056B80}"/>
              </c:ext>
            </c:extLst>
          </c:dPt>
          <c:dPt>
            <c:idx val="55"/>
            <c:bubble3D val="0"/>
            <c:spPr>
              <a:solidFill>
                <a:schemeClr val="bg2"/>
              </a:solidFill>
              <a:ln w="3175">
                <a:solidFill>
                  <a:schemeClr val="lt1"/>
                </a:solidFill>
              </a:ln>
              <a:effectLst/>
            </c:spPr>
            <c:extLst>
              <c:ext xmlns:c16="http://schemas.microsoft.com/office/drawing/2014/chart" uri="{C3380CC4-5D6E-409C-BE32-E72D297353CC}">
                <c16:uniqueId val="{0000006F-BDC9-4D97-883F-63FB06056B80}"/>
              </c:ext>
            </c:extLst>
          </c:dPt>
          <c:dPt>
            <c:idx val="56"/>
            <c:bubble3D val="0"/>
            <c:spPr>
              <a:solidFill>
                <a:schemeClr val="bg2"/>
              </a:solidFill>
              <a:ln w="3175">
                <a:solidFill>
                  <a:schemeClr val="lt1"/>
                </a:solidFill>
              </a:ln>
              <a:effectLst/>
            </c:spPr>
            <c:extLst>
              <c:ext xmlns:c16="http://schemas.microsoft.com/office/drawing/2014/chart" uri="{C3380CC4-5D6E-409C-BE32-E72D297353CC}">
                <c16:uniqueId val="{00000071-BDC9-4D97-883F-63FB06056B80}"/>
              </c:ext>
            </c:extLst>
          </c:dPt>
          <c:dPt>
            <c:idx val="57"/>
            <c:bubble3D val="0"/>
            <c:spPr>
              <a:solidFill>
                <a:schemeClr val="bg2"/>
              </a:solidFill>
              <a:ln w="3175">
                <a:solidFill>
                  <a:schemeClr val="lt1"/>
                </a:solidFill>
              </a:ln>
              <a:effectLst/>
            </c:spPr>
            <c:extLst>
              <c:ext xmlns:c16="http://schemas.microsoft.com/office/drawing/2014/chart" uri="{C3380CC4-5D6E-409C-BE32-E72D297353CC}">
                <c16:uniqueId val="{00000073-BDC9-4D97-883F-63FB06056B80}"/>
              </c:ext>
            </c:extLst>
          </c:dPt>
          <c:dPt>
            <c:idx val="58"/>
            <c:bubble3D val="0"/>
            <c:spPr>
              <a:solidFill>
                <a:schemeClr val="bg2"/>
              </a:solidFill>
              <a:ln w="3175">
                <a:solidFill>
                  <a:schemeClr val="lt1"/>
                </a:solidFill>
              </a:ln>
              <a:effectLst/>
            </c:spPr>
            <c:extLst>
              <c:ext xmlns:c16="http://schemas.microsoft.com/office/drawing/2014/chart" uri="{C3380CC4-5D6E-409C-BE32-E72D297353CC}">
                <c16:uniqueId val="{00000075-BDC9-4D97-883F-63FB06056B80}"/>
              </c:ext>
            </c:extLst>
          </c:dPt>
          <c:dPt>
            <c:idx val="59"/>
            <c:bubble3D val="0"/>
            <c:spPr>
              <a:solidFill>
                <a:schemeClr val="bg2"/>
              </a:solidFill>
              <a:ln w="3175">
                <a:solidFill>
                  <a:schemeClr val="lt1"/>
                </a:solidFill>
              </a:ln>
              <a:effectLst/>
            </c:spPr>
            <c:extLst>
              <c:ext xmlns:c16="http://schemas.microsoft.com/office/drawing/2014/chart" uri="{C3380CC4-5D6E-409C-BE32-E72D297353CC}">
                <c16:uniqueId val="{00000077-BDC9-4D97-883F-63FB06056B80}"/>
              </c:ext>
            </c:extLst>
          </c:dPt>
          <c:dPt>
            <c:idx val="60"/>
            <c:bubble3D val="0"/>
            <c:spPr>
              <a:solidFill>
                <a:schemeClr val="bg2"/>
              </a:solidFill>
              <a:ln w="3175">
                <a:solidFill>
                  <a:schemeClr val="lt1"/>
                </a:solidFill>
              </a:ln>
              <a:effectLst/>
            </c:spPr>
            <c:extLst>
              <c:ext xmlns:c16="http://schemas.microsoft.com/office/drawing/2014/chart" uri="{C3380CC4-5D6E-409C-BE32-E72D297353CC}">
                <c16:uniqueId val="{00000079-BDC9-4D97-883F-63FB06056B80}"/>
              </c:ext>
            </c:extLst>
          </c:dPt>
          <c:dPt>
            <c:idx val="61"/>
            <c:bubble3D val="0"/>
            <c:spPr>
              <a:solidFill>
                <a:schemeClr val="bg2"/>
              </a:solidFill>
              <a:ln w="3175">
                <a:solidFill>
                  <a:schemeClr val="lt1"/>
                </a:solidFill>
              </a:ln>
              <a:effectLst/>
            </c:spPr>
            <c:extLst>
              <c:ext xmlns:c16="http://schemas.microsoft.com/office/drawing/2014/chart" uri="{C3380CC4-5D6E-409C-BE32-E72D297353CC}">
                <c16:uniqueId val="{0000007B-BDC9-4D97-883F-63FB06056B80}"/>
              </c:ext>
            </c:extLst>
          </c:dPt>
          <c:dPt>
            <c:idx val="62"/>
            <c:bubble3D val="0"/>
            <c:spPr>
              <a:solidFill>
                <a:schemeClr val="bg2"/>
              </a:solidFill>
              <a:ln w="3175">
                <a:solidFill>
                  <a:schemeClr val="lt1"/>
                </a:solidFill>
              </a:ln>
              <a:effectLst/>
            </c:spPr>
            <c:extLst>
              <c:ext xmlns:c16="http://schemas.microsoft.com/office/drawing/2014/chart" uri="{C3380CC4-5D6E-409C-BE32-E72D297353CC}">
                <c16:uniqueId val="{0000007D-BDC9-4D97-883F-63FB06056B80}"/>
              </c:ext>
            </c:extLst>
          </c:dPt>
          <c:dPt>
            <c:idx val="63"/>
            <c:bubble3D val="0"/>
            <c:spPr>
              <a:solidFill>
                <a:schemeClr val="bg2"/>
              </a:solidFill>
              <a:ln w="3175">
                <a:solidFill>
                  <a:schemeClr val="lt1"/>
                </a:solidFill>
              </a:ln>
              <a:effectLst/>
            </c:spPr>
            <c:extLst>
              <c:ext xmlns:c16="http://schemas.microsoft.com/office/drawing/2014/chart" uri="{C3380CC4-5D6E-409C-BE32-E72D297353CC}">
                <c16:uniqueId val="{0000007F-BDC9-4D97-883F-63FB06056B80}"/>
              </c:ext>
            </c:extLst>
          </c:dPt>
          <c:dPt>
            <c:idx val="64"/>
            <c:bubble3D val="0"/>
            <c:spPr>
              <a:solidFill>
                <a:schemeClr val="bg2"/>
              </a:solidFill>
              <a:ln w="3175">
                <a:solidFill>
                  <a:schemeClr val="lt1"/>
                </a:solidFill>
              </a:ln>
              <a:effectLst/>
            </c:spPr>
            <c:extLst>
              <c:ext xmlns:c16="http://schemas.microsoft.com/office/drawing/2014/chart" uri="{C3380CC4-5D6E-409C-BE32-E72D297353CC}">
                <c16:uniqueId val="{00000081-BDC9-4D97-883F-63FB06056B80}"/>
              </c:ext>
            </c:extLst>
          </c:dPt>
          <c:dPt>
            <c:idx val="65"/>
            <c:bubble3D val="0"/>
            <c:spPr>
              <a:solidFill>
                <a:schemeClr val="bg2"/>
              </a:solidFill>
              <a:ln w="3175">
                <a:solidFill>
                  <a:schemeClr val="lt1"/>
                </a:solidFill>
              </a:ln>
              <a:effectLst/>
            </c:spPr>
            <c:extLst>
              <c:ext xmlns:c16="http://schemas.microsoft.com/office/drawing/2014/chart" uri="{C3380CC4-5D6E-409C-BE32-E72D297353CC}">
                <c16:uniqueId val="{00000083-BDC9-4D97-883F-63FB06056B80}"/>
              </c:ext>
            </c:extLst>
          </c:dPt>
          <c:dPt>
            <c:idx val="66"/>
            <c:bubble3D val="0"/>
            <c:spPr>
              <a:solidFill>
                <a:schemeClr val="bg2"/>
              </a:solidFill>
              <a:ln w="3175">
                <a:solidFill>
                  <a:schemeClr val="lt1"/>
                </a:solidFill>
              </a:ln>
              <a:effectLst/>
            </c:spPr>
            <c:extLst>
              <c:ext xmlns:c16="http://schemas.microsoft.com/office/drawing/2014/chart" uri="{C3380CC4-5D6E-409C-BE32-E72D297353CC}">
                <c16:uniqueId val="{00000085-BDC9-4D97-883F-63FB06056B80}"/>
              </c:ext>
            </c:extLst>
          </c:dPt>
          <c:dPt>
            <c:idx val="67"/>
            <c:bubble3D val="0"/>
            <c:spPr>
              <a:solidFill>
                <a:schemeClr val="bg2"/>
              </a:solidFill>
              <a:ln w="3175">
                <a:solidFill>
                  <a:schemeClr val="lt1"/>
                </a:solidFill>
              </a:ln>
              <a:effectLst/>
            </c:spPr>
            <c:extLst>
              <c:ext xmlns:c16="http://schemas.microsoft.com/office/drawing/2014/chart" uri="{C3380CC4-5D6E-409C-BE32-E72D297353CC}">
                <c16:uniqueId val="{00000087-BDC9-4D97-883F-63FB06056B80}"/>
              </c:ext>
            </c:extLst>
          </c:dPt>
          <c:dPt>
            <c:idx val="68"/>
            <c:bubble3D val="0"/>
            <c:spPr>
              <a:solidFill>
                <a:schemeClr val="bg2"/>
              </a:solidFill>
              <a:ln w="3175">
                <a:solidFill>
                  <a:schemeClr val="lt1"/>
                </a:solidFill>
              </a:ln>
              <a:effectLst/>
            </c:spPr>
            <c:extLst>
              <c:ext xmlns:c16="http://schemas.microsoft.com/office/drawing/2014/chart" uri="{C3380CC4-5D6E-409C-BE32-E72D297353CC}">
                <c16:uniqueId val="{00000089-BDC9-4D97-883F-63FB06056B80}"/>
              </c:ext>
            </c:extLst>
          </c:dPt>
          <c:dPt>
            <c:idx val="69"/>
            <c:bubble3D val="0"/>
            <c:spPr>
              <a:solidFill>
                <a:schemeClr val="bg2"/>
              </a:solidFill>
              <a:ln w="3175">
                <a:solidFill>
                  <a:schemeClr val="lt1"/>
                </a:solidFill>
              </a:ln>
              <a:effectLst/>
            </c:spPr>
            <c:extLst>
              <c:ext xmlns:c16="http://schemas.microsoft.com/office/drawing/2014/chart" uri="{C3380CC4-5D6E-409C-BE32-E72D297353CC}">
                <c16:uniqueId val="{0000008B-BDC9-4D97-883F-63FB06056B80}"/>
              </c:ext>
            </c:extLst>
          </c:dPt>
          <c:dPt>
            <c:idx val="70"/>
            <c:bubble3D val="0"/>
            <c:spPr>
              <a:solidFill>
                <a:schemeClr val="bg2"/>
              </a:solidFill>
              <a:ln w="3175">
                <a:solidFill>
                  <a:schemeClr val="lt1"/>
                </a:solidFill>
              </a:ln>
              <a:effectLst/>
            </c:spPr>
            <c:extLst>
              <c:ext xmlns:c16="http://schemas.microsoft.com/office/drawing/2014/chart" uri="{C3380CC4-5D6E-409C-BE32-E72D297353CC}">
                <c16:uniqueId val="{0000008D-BDC9-4D97-883F-63FB06056B80}"/>
              </c:ext>
            </c:extLst>
          </c:dPt>
          <c:dPt>
            <c:idx val="71"/>
            <c:bubble3D val="0"/>
            <c:spPr>
              <a:solidFill>
                <a:schemeClr val="bg2"/>
              </a:solidFill>
              <a:ln w="3175">
                <a:solidFill>
                  <a:schemeClr val="lt1"/>
                </a:solidFill>
              </a:ln>
              <a:effectLst/>
            </c:spPr>
            <c:extLst>
              <c:ext xmlns:c16="http://schemas.microsoft.com/office/drawing/2014/chart" uri="{C3380CC4-5D6E-409C-BE32-E72D297353CC}">
                <c16:uniqueId val="{0000008F-BDC9-4D97-883F-63FB06056B80}"/>
              </c:ext>
            </c:extLst>
          </c:dPt>
          <c:dPt>
            <c:idx val="72"/>
            <c:bubble3D val="0"/>
            <c:spPr>
              <a:solidFill>
                <a:schemeClr val="bg2"/>
              </a:solidFill>
              <a:ln w="3175">
                <a:solidFill>
                  <a:schemeClr val="lt1"/>
                </a:solidFill>
              </a:ln>
              <a:effectLst/>
            </c:spPr>
            <c:extLst>
              <c:ext xmlns:c16="http://schemas.microsoft.com/office/drawing/2014/chart" uri="{C3380CC4-5D6E-409C-BE32-E72D297353CC}">
                <c16:uniqueId val="{00000091-BDC9-4D97-883F-63FB06056B80}"/>
              </c:ext>
            </c:extLst>
          </c:dPt>
          <c:dPt>
            <c:idx val="73"/>
            <c:bubble3D val="0"/>
            <c:spPr>
              <a:solidFill>
                <a:schemeClr val="bg2"/>
              </a:solidFill>
              <a:ln w="3175">
                <a:solidFill>
                  <a:schemeClr val="lt1"/>
                </a:solidFill>
              </a:ln>
              <a:effectLst/>
            </c:spPr>
            <c:extLst>
              <c:ext xmlns:c16="http://schemas.microsoft.com/office/drawing/2014/chart" uri="{C3380CC4-5D6E-409C-BE32-E72D297353CC}">
                <c16:uniqueId val="{00000093-BDC9-4D97-883F-63FB06056B80}"/>
              </c:ext>
            </c:extLst>
          </c:dPt>
          <c:dPt>
            <c:idx val="74"/>
            <c:bubble3D val="0"/>
            <c:spPr>
              <a:solidFill>
                <a:schemeClr val="bg2"/>
              </a:solidFill>
              <a:ln w="3175">
                <a:solidFill>
                  <a:schemeClr val="lt1"/>
                </a:solidFill>
              </a:ln>
              <a:effectLst/>
            </c:spPr>
            <c:extLst>
              <c:ext xmlns:c16="http://schemas.microsoft.com/office/drawing/2014/chart" uri="{C3380CC4-5D6E-409C-BE32-E72D297353CC}">
                <c16:uniqueId val="{00000095-BDC9-4D97-883F-63FB06056B80}"/>
              </c:ext>
            </c:extLst>
          </c:dPt>
          <c:dPt>
            <c:idx val="75"/>
            <c:bubble3D val="0"/>
            <c:spPr>
              <a:solidFill>
                <a:schemeClr val="bg2"/>
              </a:solidFill>
              <a:ln w="3175">
                <a:solidFill>
                  <a:schemeClr val="lt1"/>
                </a:solidFill>
              </a:ln>
              <a:effectLst/>
            </c:spPr>
            <c:extLst>
              <c:ext xmlns:c16="http://schemas.microsoft.com/office/drawing/2014/chart" uri="{C3380CC4-5D6E-409C-BE32-E72D297353CC}">
                <c16:uniqueId val="{00000097-BDC9-4D97-883F-63FB06056B80}"/>
              </c:ext>
            </c:extLst>
          </c:dPt>
          <c:dPt>
            <c:idx val="76"/>
            <c:bubble3D val="0"/>
            <c:spPr>
              <a:solidFill>
                <a:schemeClr val="bg2"/>
              </a:solidFill>
              <a:ln w="3175">
                <a:solidFill>
                  <a:schemeClr val="lt1"/>
                </a:solidFill>
              </a:ln>
              <a:effectLst/>
            </c:spPr>
            <c:extLst>
              <c:ext xmlns:c16="http://schemas.microsoft.com/office/drawing/2014/chart" uri="{C3380CC4-5D6E-409C-BE32-E72D297353CC}">
                <c16:uniqueId val="{00000099-BDC9-4D97-883F-63FB06056B80}"/>
              </c:ext>
            </c:extLst>
          </c:dPt>
          <c:dPt>
            <c:idx val="77"/>
            <c:bubble3D val="0"/>
            <c:spPr>
              <a:solidFill>
                <a:schemeClr val="bg2"/>
              </a:solidFill>
              <a:ln w="3175">
                <a:solidFill>
                  <a:schemeClr val="lt1"/>
                </a:solidFill>
              </a:ln>
              <a:effectLst/>
            </c:spPr>
            <c:extLst>
              <c:ext xmlns:c16="http://schemas.microsoft.com/office/drawing/2014/chart" uri="{C3380CC4-5D6E-409C-BE32-E72D297353CC}">
                <c16:uniqueId val="{0000009B-BDC9-4D97-883F-63FB06056B80}"/>
              </c:ext>
            </c:extLst>
          </c:dPt>
          <c:dPt>
            <c:idx val="78"/>
            <c:bubble3D val="0"/>
            <c:spPr>
              <a:solidFill>
                <a:schemeClr val="bg2"/>
              </a:solidFill>
              <a:ln w="3175">
                <a:solidFill>
                  <a:schemeClr val="lt1"/>
                </a:solidFill>
              </a:ln>
              <a:effectLst/>
            </c:spPr>
            <c:extLst>
              <c:ext xmlns:c16="http://schemas.microsoft.com/office/drawing/2014/chart" uri="{C3380CC4-5D6E-409C-BE32-E72D297353CC}">
                <c16:uniqueId val="{0000009D-BDC9-4D97-883F-63FB06056B80}"/>
              </c:ext>
            </c:extLst>
          </c:dPt>
          <c:dPt>
            <c:idx val="79"/>
            <c:bubble3D val="0"/>
            <c:spPr>
              <a:solidFill>
                <a:schemeClr val="bg2"/>
              </a:solidFill>
              <a:ln w="3175">
                <a:solidFill>
                  <a:schemeClr val="lt1"/>
                </a:solidFill>
              </a:ln>
              <a:effectLst/>
            </c:spPr>
            <c:extLst>
              <c:ext xmlns:c16="http://schemas.microsoft.com/office/drawing/2014/chart" uri="{C3380CC4-5D6E-409C-BE32-E72D297353CC}">
                <c16:uniqueId val="{0000009F-BDC9-4D97-883F-63FB06056B80}"/>
              </c:ext>
            </c:extLst>
          </c:dPt>
          <c:dPt>
            <c:idx val="80"/>
            <c:bubble3D val="0"/>
            <c:spPr>
              <a:solidFill>
                <a:schemeClr val="bg2"/>
              </a:solidFill>
              <a:ln w="3175">
                <a:solidFill>
                  <a:schemeClr val="lt1"/>
                </a:solidFill>
              </a:ln>
              <a:effectLst/>
            </c:spPr>
            <c:extLst>
              <c:ext xmlns:c16="http://schemas.microsoft.com/office/drawing/2014/chart" uri="{C3380CC4-5D6E-409C-BE32-E72D297353CC}">
                <c16:uniqueId val="{000000A1-BDC9-4D97-883F-63FB06056B80}"/>
              </c:ext>
            </c:extLst>
          </c:dPt>
          <c:dPt>
            <c:idx val="81"/>
            <c:bubble3D val="0"/>
            <c:spPr>
              <a:solidFill>
                <a:schemeClr val="bg2"/>
              </a:solidFill>
              <a:ln w="3175">
                <a:solidFill>
                  <a:schemeClr val="lt1"/>
                </a:solidFill>
              </a:ln>
              <a:effectLst/>
            </c:spPr>
            <c:extLst>
              <c:ext xmlns:c16="http://schemas.microsoft.com/office/drawing/2014/chart" uri="{C3380CC4-5D6E-409C-BE32-E72D297353CC}">
                <c16:uniqueId val="{000000A3-BDC9-4D97-883F-63FB06056B80}"/>
              </c:ext>
            </c:extLst>
          </c:dPt>
          <c:dPt>
            <c:idx val="82"/>
            <c:bubble3D val="0"/>
            <c:spPr>
              <a:solidFill>
                <a:schemeClr val="bg2"/>
              </a:solidFill>
              <a:ln w="3175">
                <a:solidFill>
                  <a:schemeClr val="lt1"/>
                </a:solidFill>
              </a:ln>
              <a:effectLst/>
            </c:spPr>
            <c:extLst>
              <c:ext xmlns:c16="http://schemas.microsoft.com/office/drawing/2014/chart" uri="{C3380CC4-5D6E-409C-BE32-E72D297353CC}">
                <c16:uniqueId val="{000000A5-BDC9-4D97-883F-63FB06056B80}"/>
              </c:ext>
            </c:extLst>
          </c:dPt>
          <c:dPt>
            <c:idx val="83"/>
            <c:bubble3D val="0"/>
            <c:spPr>
              <a:solidFill>
                <a:schemeClr val="bg2"/>
              </a:solidFill>
              <a:ln w="3175">
                <a:solidFill>
                  <a:schemeClr val="lt1"/>
                </a:solidFill>
              </a:ln>
              <a:effectLst/>
            </c:spPr>
            <c:extLst>
              <c:ext xmlns:c16="http://schemas.microsoft.com/office/drawing/2014/chart" uri="{C3380CC4-5D6E-409C-BE32-E72D297353CC}">
                <c16:uniqueId val="{000000A7-BDC9-4D97-883F-63FB06056B80}"/>
              </c:ext>
            </c:extLst>
          </c:dPt>
          <c:dPt>
            <c:idx val="84"/>
            <c:bubble3D val="0"/>
            <c:spPr>
              <a:solidFill>
                <a:schemeClr val="bg2"/>
              </a:solidFill>
              <a:ln w="3175">
                <a:solidFill>
                  <a:schemeClr val="lt1"/>
                </a:solidFill>
              </a:ln>
              <a:effectLst/>
            </c:spPr>
            <c:extLst>
              <c:ext xmlns:c16="http://schemas.microsoft.com/office/drawing/2014/chart" uri="{C3380CC4-5D6E-409C-BE32-E72D297353CC}">
                <c16:uniqueId val="{000000A9-BDC9-4D97-883F-63FB06056B80}"/>
              </c:ext>
            </c:extLst>
          </c:dPt>
          <c:dPt>
            <c:idx val="85"/>
            <c:bubble3D val="0"/>
            <c:spPr>
              <a:solidFill>
                <a:schemeClr val="bg2"/>
              </a:solidFill>
              <a:ln w="3175">
                <a:solidFill>
                  <a:schemeClr val="lt1"/>
                </a:solidFill>
              </a:ln>
              <a:effectLst/>
            </c:spPr>
            <c:extLst>
              <c:ext xmlns:c16="http://schemas.microsoft.com/office/drawing/2014/chart" uri="{C3380CC4-5D6E-409C-BE32-E72D297353CC}">
                <c16:uniqueId val="{000000AB-BDC9-4D97-883F-63FB06056B80}"/>
              </c:ext>
            </c:extLst>
          </c:dPt>
          <c:dPt>
            <c:idx val="86"/>
            <c:bubble3D val="0"/>
            <c:spPr>
              <a:solidFill>
                <a:schemeClr val="bg2"/>
              </a:solidFill>
              <a:ln w="3175">
                <a:solidFill>
                  <a:schemeClr val="lt1"/>
                </a:solidFill>
              </a:ln>
              <a:effectLst/>
            </c:spPr>
            <c:extLst>
              <c:ext xmlns:c16="http://schemas.microsoft.com/office/drawing/2014/chart" uri="{C3380CC4-5D6E-409C-BE32-E72D297353CC}">
                <c16:uniqueId val="{000000AD-BDC9-4D97-883F-63FB06056B80}"/>
              </c:ext>
            </c:extLst>
          </c:dPt>
          <c:dPt>
            <c:idx val="87"/>
            <c:bubble3D val="0"/>
            <c:spPr>
              <a:solidFill>
                <a:schemeClr val="bg2"/>
              </a:solidFill>
              <a:ln w="3175">
                <a:solidFill>
                  <a:schemeClr val="lt1"/>
                </a:solidFill>
              </a:ln>
              <a:effectLst/>
            </c:spPr>
            <c:extLst>
              <c:ext xmlns:c16="http://schemas.microsoft.com/office/drawing/2014/chart" uri="{C3380CC4-5D6E-409C-BE32-E72D297353CC}">
                <c16:uniqueId val="{000000AF-BDC9-4D97-883F-63FB06056B80}"/>
              </c:ext>
            </c:extLst>
          </c:dPt>
          <c:dPt>
            <c:idx val="88"/>
            <c:bubble3D val="0"/>
            <c:spPr>
              <a:solidFill>
                <a:schemeClr val="bg2"/>
              </a:solidFill>
              <a:ln w="3175">
                <a:solidFill>
                  <a:schemeClr val="lt1"/>
                </a:solidFill>
              </a:ln>
              <a:effectLst/>
            </c:spPr>
            <c:extLst>
              <c:ext xmlns:c16="http://schemas.microsoft.com/office/drawing/2014/chart" uri="{C3380CC4-5D6E-409C-BE32-E72D297353CC}">
                <c16:uniqueId val="{000000B1-BDC9-4D97-883F-63FB06056B80}"/>
              </c:ext>
            </c:extLst>
          </c:dPt>
          <c:dPt>
            <c:idx val="89"/>
            <c:bubble3D val="0"/>
            <c:spPr>
              <a:solidFill>
                <a:schemeClr val="bg2"/>
              </a:solidFill>
              <a:ln w="3175">
                <a:solidFill>
                  <a:schemeClr val="lt1"/>
                </a:solidFill>
              </a:ln>
              <a:effectLst/>
            </c:spPr>
            <c:extLst>
              <c:ext xmlns:c16="http://schemas.microsoft.com/office/drawing/2014/chart" uri="{C3380CC4-5D6E-409C-BE32-E72D297353CC}">
                <c16:uniqueId val="{000000B3-BDC9-4D97-883F-63FB06056B80}"/>
              </c:ext>
            </c:extLst>
          </c:dPt>
          <c:dPt>
            <c:idx val="90"/>
            <c:bubble3D val="0"/>
            <c:spPr>
              <a:solidFill>
                <a:schemeClr val="bg2"/>
              </a:solidFill>
              <a:ln w="3175">
                <a:solidFill>
                  <a:schemeClr val="lt1"/>
                </a:solidFill>
              </a:ln>
              <a:effectLst/>
            </c:spPr>
            <c:extLst>
              <c:ext xmlns:c16="http://schemas.microsoft.com/office/drawing/2014/chart" uri="{C3380CC4-5D6E-409C-BE32-E72D297353CC}">
                <c16:uniqueId val="{000000B5-BDC9-4D97-883F-63FB06056B80}"/>
              </c:ext>
            </c:extLst>
          </c:dPt>
          <c:dPt>
            <c:idx val="91"/>
            <c:bubble3D val="0"/>
            <c:spPr>
              <a:solidFill>
                <a:schemeClr val="bg2"/>
              </a:solidFill>
              <a:ln w="3175">
                <a:solidFill>
                  <a:schemeClr val="lt1"/>
                </a:solidFill>
              </a:ln>
              <a:effectLst/>
            </c:spPr>
            <c:extLst>
              <c:ext xmlns:c16="http://schemas.microsoft.com/office/drawing/2014/chart" uri="{C3380CC4-5D6E-409C-BE32-E72D297353CC}">
                <c16:uniqueId val="{000000B7-BDC9-4D97-883F-63FB06056B80}"/>
              </c:ext>
            </c:extLst>
          </c:dPt>
          <c:dPt>
            <c:idx val="92"/>
            <c:bubble3D val="0"/>
            <c:spPr>
              <a:solidFill>
                <a:schemeClr val="bg2"/>
              </a:solidFill>
              <a:ln w="3175">
                <a:solidFill>
                  <a:schemeClr val="lt1"/>
                </a:solidFill>
              </a:ln>
              <a:effectLst/>
            </c:spPr>
            <c:extLst>
              <c:ext xmlns:c16="http://schemas.microsoft.com/office/drawing/2014/chart" uri="{C3380CC4-5D6E-409C-BE32-E72D297353CC}">
                <c16:uniqueId val="{000000B9-BDC9-4D97-883F-63FB06056B80}"/>
              </c:ext>
            </c:extLst>
          </c:dPt>
          <c:dPt>
            <c:idx val="93"/>
            <c:bubble3D val="0"/>
            <c:spPr>
              <a:solidFill>
                <a:schemeClr val="bg2"/>
              </a:solidFill>
              <a:ln w="3175">
                <a:solidFill>
                  <a:schemeClr val="lt1"/>
                </a:solidFill>
              </a:ln>
              <a:effectLst/>
            </c:spPr>
            <c:extLst>
              <c:ext xmlns:c16="http://schemas.microsoft.com/office/drawing/2014/chart" uri="{C3380CC4-5D6E-409C-BE32-E72D297353CC}">
                <c16:uniqueId val="{000000BB-BDC9-4D97-883F-63FB06056B80}"/>
              </c:ext>
            </c:extLst>
          </c:dPt>
          <c:dPt>
            <c:idx val="94"/>
            <c:bubble3D val="0"/>
            <c:spPr>
              <a:solidFill>
                <a:schemeClr val="bg2"/>
              </a:solidFill>
              <a:ln w="3175">
                <a:solidFill>
                  <a:schemeClr val="lt1"/>
                </a:solidFill>
              </a:ln>
              <a:effectLst/>
            </c:spPr>
            <c:extLst>
              <c:ext xmlns:c16="http://schemas.microsoft.com/office/drawing/2014/chart" uri="{C3380CC4-5D6E-409C-BE32-E72D297353CC}">
                <c16:uniqueId val="{000000BD-BDC9-4D97-883F-63FB06056B80}"/>
              </c:ext>
            </c:extLst>
          </c:dPt>
          <c:dPt>
            <c:idx val="95"/>
            <c:bubble3D val="0"/>
            <c:spPr>
              <a:solidFill>
                <a:schemeClr val="bg2"/>
              </a:solidFill>
              <a:ln w="3175">
                <a:solidFill>
                  <a:schemeClr val="lt1"/>
                </a:solidFill>
              </a:ln>
              <a:effectLst/>
            </c:spPr>
            <c:extLst>
              <c:ext xmlns:c16="http://schemas.microsoft.com/office/drawing/2014/chart" uri="{C3380CC4-5D6E-409C-BE32-E72D297353CC}">
                <c16:uniqueId val="{000000BF-BDC9-4D97-883F-63FB06056B80}"/>
              </c:ext>
            </c:extLst>
          </c:dPt>
          <c:dPt>
            <c:idx val="96"/>
            <c:bubble3D val="0"/>
            <c:spPr>
              <a:solidFill>
                <a:schemeClr val="bg2"/>
              </a:solidFill>
              <a:ln w="3175">
                <a:solidFill>
                  <a:schemeClr val="lt1"/>
                </a:solidFill>
              </a:ln>
              <a:effectLst/>
            </c:spPr>
            <c:extLst>
              <c:ext xmlns:c16="http://schemas.microsoft.com/office/drawing/2014/chart" uri="{C3380CC4-5D6E-409C-BE32-E72D297353CC}">
                <c16:uniqueId val="{000000C1-BDC9-4D97-883F-63FB06056B80}"/>
              </c:ext>
            </c:extLst>
          </c:dPt>
          <c:dPt>
            <c:idx val="97"/>
            <c:bubble3D val="0"/>
            <c:spPr>
              <a:solidFill>
                <a:schemeClr val="bg2"/>
              </a:solidFill>
              <a:ln w="3175">
                <a:solidFill>
                  <a:schemeClr val="lt1"/>
                </a:solidFill>
              </a:ln>
              <a:effectLst/>
            </c:spPr>
            <c:extLst>
              <c:ext xmlns:c16="http://schemas.microsoft.com/office/drawing/2014/chart" uri="{C3380CC4-5D6E-409C-BE32-E72D297353CC}">
                <c16:uniqueId val="{000000C3-BDC9-4D97-883F-63FB06056B80}"/>
              </c:ext>
            </c:extLst>
          </c:dPt>
          <c:dPt>
            <c:idx val="98"/>
            <c:bubble3D val="0"/>
            <c:spPr>
              <a:solidFill>
                <a:schemeClr val="bg2"/>
              </a:solidFill>
              <a:ln w="3175">
                <a:solidFill>
                  <a:schemeClr val="lt1"/>
                </a:solidFill>
              </a:ln>
              <a:effectLst/>
            </c:spPr>
            <c:extLst>
              <c:ext xmlns:c16="http://schemas.microsoft.com/office/drawing/2014/chart" uri="{C3380CC4-5D6E-409C-BE32-E72D297353CC}">
                <c16:uniqueId val="{000000C5-BDC9-4D97-883F-63FB06056B80}"/>
              </c:ext>
            </c:extLst>
          </c:dPt>
          <c:dPt>
            <c:idx val="99"/>
            <c:bubble3D val="0"/>
            <c:spPr>
              <a:solidFill>
                <a:schemeClr val="bg2"/>
              </a:solidFill>
              <a:ln w="3175">
                <a:solidFill>
                  <a:schemeClr val="lt1"/>
                </a:solidFill>
              </a:ln>
              <a:effectLst/>
            </c:spPr>
            <c:extLst>
              <c:ext xmlns:c16="http://schemas.microsoft.com/office/drawing/2014/chart" uri="{C3380CC4-5D6E-409C-BE32-E72D297353CC}">
                <c16:uniqueId val="{000000C7-BDC9-4D97-883F-63FB06056B80}"/>
              </c:ext>
            </c:extLst>
          </c:dPt>
          <c:dPt>
            <c:idx val="100"/>
            <c:bubble3D val="0"/>
            <c:spPr>
              <a:noFill/>
              <a:ln w="3175">
                <a:noFill/>
              </a:ln>
              <a:effectLst/>
            </c:spPr>
            <c:extLst>
              <c:ext xmlns:c16="http://schemas.microsoft.com/office/drawing/2014/chart" uri="{C3380CC4-5D6E-409C-BE32-E72D297353CC}">
                <c16:uniqueId val="{000000C9-BDC9-4D97-883F-63FB06056B80}"/>
              </c:ext>
            </c:extLst>
          </c:dPt>
          <c:val>
            <c:numRef>
              <c:f>Gauge!$N$2:$N$102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BDC9-4D97-883F-63FB06056B80}"/>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c:spPr>
          <c:dPt>
            <c:idx val="0"/>
            <c:bubble3D val="0"/>
            <c:spPr>
              <a:solidFill>
                <a:srgbClr val="4DBF35"/>
              </a:solidFill>
              <a:ln w="3175">
                <a:solidFill>
                  <a:schemeClr val="lt1"/>
                </a:solidFill>
              </a:ln>
              <a:effectLst/>
            </c:spPr>
            <c:extLst>
              <c:ext xmlns:c16="http://schemas.microsoft.com/office/drawing/2014/chart" uri="{C3380CC4-5D6E-409C-BE32-E72D297353CC}">
                <c16:uniqueId val="{00000001-ACAF-4732-AFB0-6E6BFDFBAF4D}"/>
              </c:ext>
            </c:extLst>
          </c:dPt>
          <c:dPt>
            <c:idx val="1"/>
            <c:bubble3D val="0"/>
            <c:spPr>
              <a:solidFill>
                <a:srgbClr val="4DBF35"/>
              </a:solidFill>
              <a:ln w="3175">
                <a:solidFill>
                  <a:schemeClr val="lt1"/>
                </a:solidFill>
              </a:ln>
              <a:effectLst/>
            </c:spPr>
            <c:extLst>
              <c:ext xmlns:c16="http://schemas.microsoft.com/office/drawing/2014/chart" uri="{C3380CC4-5D6E-409C-BE32-E72D297353CC}">
                <c16:uniqueId val="{00000003-ACAF-4732-AFB0-6E6BFDFBAF4D}"/>
              </c:ext>
            </c:extLst>
          </c:dPt>
          <c:dPt>
            <c:idx val="2"/>
            <c:bubble3D val="0"/>
            <c:spPr>
              <a:solidFill>
                <a:srgbClr val="4DBF35"/>
              </a:solidFill>
              <a:ln w="3175">
                <a:solidFill>
                  <a:schemeClr val="lt1"/>
                </a:solidFill>
              </a:ln>
              <a:effectLst/>
            </c:spPr>
            <c:extLst>
              <c:ext xmlns:c16="http://schemas.microsoft.com/office/drawing/2014/chart" uri="{C3380CC4-5D6E-409C-BE32-E72D297353CC}">
                <c16:uniqueId val="{00000005-ACAF-4732-AFB0-6E6BFDFBAF4D}"/>
              </c:ext>
            </c:extLst>
          </c:dPt>
          <c:dPt>
            <c:idx val="3"/>
            <c:bubble3D val="0"/>
            <c:spPr>
              <a:solidFill>
                <a:srgbClr val="4DBF35"/>
              </a:solidFill>
              <a:ln w="3175">
                <a:solidFill>
                  <a:schemeClr val="lt1"/>
                </a:solidFill>
              </a:ln>
              <a:effectLst/>
            </c:spPr>
            <c:extLst>
              <c:ext xmlns:c16="http://schemas.microsoft.com/office/drawing/2014/chart" uri="{C3380CC4-5D6E-409C-BE32-E72D297353CC}">
                <c16:uniqueId val="{00000007-ACAF-4732-AFB0-6E6BFDFBAF4D}"/>
              </c:ext>
            </c:extLst>
          </c:dPt>
          <c:dPt>
            <c:idx val="4"/>
            <c:bubble3D val="0"/>
            <c:spPr>
              <a:solidFill>
                <a:srgbClr val="4DBF35"/>
              </a:solidFill>
              <a:ln w="3175">
                <a:solidFill>
                  <a:schemeClr val="lt1"/>
                </a:solidFill>
              </a:ln>
              <a:effectLst/>
            </c:spPr>
            <c:extLst>
              <c:ext xmlns:c16="http://schemas.microsoft.com/office/drawing/2014/chart" uri="{C3380CC4-5D6E-409C-BE32-E72D297353CC}">
                <c16:uniqueId val="{00000009-ACAF-4732-AFB0-6E6BFDFBAF4D}"/>
              </c:ext>
            </c:extLst>
          </c:dPt>
          <c:dPt>
            <c:idx val="5"/>
            <c:bubble3D val="0"/>
            <c:spPr>
              <a:solidFill>
                <a:srgbClr val="4DBF35"/>
              </a:solidFill>
              <a:ln w="3175">
                <a:solidFill>
                  <a:schemeClr val="lt1"/>
                </a:solidFill>
              </a:ln>
              <a:effectLst/>
            </c:spPr>
            <c:extLst>
              <c:ext xmlns:c16="http://schemas.microsoft.com/office/drawing/2014/chart" uri="{C3380CC4-5D6E-409C-BE32-E72D297353CC}">
                <c16:uniqueId val="{0000000B-ACAF-4732-AFB0-6E6BFDFBAF4D}"/>
              </c:ext>
            </c:extLst>
          </c:dPt>
          <c:dPt>
            <c:idx val="6"/>
            <c:bubble3D val="0"/>
            <c:spPr>
              <a:solidFill>
                <a:srgbClr val="4DBF35"/>
              </a:solidFill>
              <a:ln w="3175">
                <a:solidFill>
                  <a:schemeClr val="lt1"/>
                </a:solidFill>
              </a:ln>
              <a:effectLst/>
            </c:spPr>
            <c:extLst>
              <c:ext xmlns:c16="http://schemas.microsoft.com/office/drawing/2014/chart" uri="{C3380CC4-5D6E-409C-BE32-E72D297353CC}">
                <c16:uniqueId val="{0000000D-ACAF-4732-AFB0-6E6BFDFBAF4D}"/>
              </c:ext>
            </c:extLst>
          </c:dPt>
          <c:dPt>
            <c:idx val="7"/>
            <c:bubble3D val="0"/>
            <c:spPr>
              <a:solidFill>
                <a:srgbClr val="4DBF35"/>
              </a:solidFill>
              <a:ln w="3175">
                <a:solidFill>
                  <a:schemeClr val="lt1"/>
                </a:solidFill>
              </a:ln>
              <a:effectLst/>
            </c:spPr>
            <c:extLst>
              <c:ext xmlns:c16="http://schemas.microsoft.com/office/drawing/2014/chart" uri="{C3380CC4-5D6E-409C-BE32-E72D297353CC}">
                <c16:uniqueId val="{0000000F-ACAF-4732-AFB0-6E6BFDFBAF4D}"/>
              </c:ext>
            </c:extLst>
          </c:dPt>
          <c:dPt>
            <c:idx val="8"/>
            <c:bubble3D val="0"/>
            <c:spPr>
              <a:solidFill>
                <a:srgbClr val="4DBF35"/>
              </a:solidFill>
              <a:ln w="3175">
                <a:solidFill>
                  <a:schemeClr val="lt1"/>
                </a:solidFill>
              </a:ln>
              <a:effectLst/>
            </c:spPr>
            <c:extLst>
              <c:ext xmlns:c16="http://schemas.microsoft.com/office/drawing/2014/chart" uri="{C3380CC4-5D6E-409C-BE32-E72D297353CC}">
                <c16:uniqueId val="{00000011-ACAF-4732-AFB0-6E6BFDFBAF4D}"/>
              </c:ext>
            </c:extLst>
          </c:dPt>
          <c:dPt>
            <c:idx val="9"/>
            <c:bubble3D val="0"/>
            <c:spPr>
              <a:solidFill>
                <a:srgbClr val="4DBF35"/>
              </a:solidFill>
              <a:ln w="3175">
                <a:solidFill>
                  <a:schemeClr val="lt1"/>
                </a:solidFill>
              </a:ln>
              <a:effectLst/>
            </c:spPr>
            <c:extLst>
              <c:ext xmlns:c16="http://schemas.microsoft.com/office/drawing/2014/chart" uri="{C3380CC4-5D6E-409C-BE32-E72D297353CC}">
                <c16:uniqueId val="{00000013-ACAF-4732-AFB0-6E6BFDFBAF4D}"/>
              </c:ext>
            </c:extLst>
          </c:dPt>
          <c:dPt>
            <c:idx val="10"/>
            <c:bubble3D val="0"/>
            <c:spPr>
              <a:solidFill>
                <a:srgbClr val="4DBF35"/>
              </a:solidFill>
              <a:ln w="3175">
                <a:solidFill>
                  <a:schemeClr val="lt1"/>
                </a:solidFill>
              </a:ln>
              <a:effectLst/>
            </c:spPr>
            <c:extLst>
              <c:ext xmlns:c16="http://schemas.microsoft.com/office/drawing/2014/chart" uri="{C3380CC4-5D6E-409C-BE32-E72D297353CC}">
                <c16:uniqueId val="{00000015-ACAF-4732-AFB0-6E6BFDFBAF4D}"/>
              </c:ext>
            </c:extLst>
          </c:dPt>
          <c:dPt>
            <c:idx val="11"/>
            <c:bubble3D val="0"/>
            <c:spPr>
              <a:solidFill>
                <a:srgbClr val="4DBF35"/>
              </a:solidFill>
              <a:ln w="3175">
                <a:solidFill>
                  <a:schemeClr val="lt1"/>
                </a:solidFill>
              </a:ln>
              <a:effectLst/>
            </c:spPr>
            <c:extLst>
              <c:ext xmlns:c16="http://schemas.microsoft.com/office/drawing/2014/chart" uri="{C3380CC4-5D6E-409C-BE32-E72D297353CC}">
                <c16:uniqueId val="{00000017-ACAF-4732-AFB0-6E6BFDFBAF4D}"/>
              </c:ext>
            </c:extLst>
          </c:dPt>
          <c:dPt>
            <c:idx val="12"/>
            <c:bubble3D val="0"/>
            <c:spPr>
              <a:solidFill>
                <a:srgbClr val="4DBF35"/>
              </a:solidFill>
              <a:ln w="3175">
                <a:solidFill>
                  <a:schemeClr val="lt1"/>
                </a:solidFill>
              </a:ln>
              <a:effectLst/>
            </c:spPr>
            <c:extLst>
              <c:ext xmlns:c16="http://schemas.microsoft.com/office/drawing/2014/chart" uri="{C3380CC4-5D6E-409C-BE32-E72D297353CC}">
                <c16:uniqueId val="{00000019-ACAF-4732-AFB0-6E6BFDFBAF4D}"/>
              </c:ext>
            </c:extLst>
          </c:dPt>
          <c:dPt>
            <c:idx val="13"/>
            <c:bubble3D val="0"/>
            <c:spPr>
              <a:solidFill>
                <a:srgbClr val="4DBF35"/>
              </a:solidFill>
              <a:ln w="3175">
                <a:solidFill>
                  <a:schemeClr val="lt1"/>
                </a:solidFill>
              </a:ln>
              <a:effectLst/>
            </c:spPr>
            <c:extLst>
              <c:ext xmlns:c16="http://schemas.microsoft.com/office/drawing/2014/chart" uri="{C3380CC4-5D6E-409C-BE32-E72D297353CC}">
                <c16:uniqueId val="{0000001B-ACAF-4732-AFB0-6E6BFDFBAF4D}"/>
              </c:ext>
            </c:extLst>
          </c:dPt>
          <c:dPt>
            <c:idx val="14"/>
            <c:bubble3D val="0"/>
            <c:spPr>
              <a:solidFill>
                <a:srgbClr val="4DBF35"/>
              </a:solidFill>
              <a:ln w="3175">
                <a:solidFill>
                  <a:schemeClr val="lt1"/>
                </a:solidFill>
              </a:ln>
              <a:effectLst/>
            </c:spPr>
            <c:extLst>
              <c:ext xmlns:c16="http://schemas.microsoft.com/office/drawing/2014/chart" uri="{C3380CC4-5D6E-409C-BE32-E72D297353CC}">
                <c16:uniqueId val="{0000001D-ACAF-4732-AFB0-6E6BFDFBAF4D}"/>
              </c:ext>
            </c:extLst>
          </c:dPt>
          <c:dPt>
            <c:idx val="15"/>
            <c:bubble3D val="0"/>
            <c:spPr>
              <a:solidFill>
                <a:srgbClr val="4DBF35"/>
              </a:solidFill>
              <a:ln w="3175">
                <a:solidFill>
                  <a:schemeClr val="lt1"/>
                </a:solidFill>
              </a:ln>
              <a:effectLst/>
            </c:spPr>
            <c:extLst>
              <c:ext xmlns:c16="http://schemas.microsoft.com/office/drawing/2014/chart" uri="{C3380CC4-5D6E-409C-BE32-E72D297353CC}">
                <c16:uniqueId val="{0000001F-ACAF-4732-AFB0-6E6BFDFBAF4D}"/>
              </c:ext>
            </c:extLst>
          </c:dPt>
          <c:dPt>
            <c:idx val="16"/>
            <c:bubble3D val="0"/>
            <c:spPr>
              <a:solidFill>
                <a:srgbClr val="4DBF35"/>
              </a:solidFill>
              <a:ln w="3175">
                <a:solidFill>
                  <a:schemeClr val="lt1"/>
                </a:solidFill>
              </a:ln>
              <a:effectLst/>
            </c:spPr>
            <c:extLst>
              <c:ext xmlns:c16="http://schemas.microsoft.com/office/drawing/2014/chart" uri="{C3380CC4-5D6E-409C-BE32-E72D297353CC}">
                <c16:uniqueId val="{00000021-ACAF-4732-AFB0-6E6BFDFBAF4D}"/>
              </c:ext>
            </c:extLst>
          </c:dPt>
          <c:dPt>
            <c:idx val="17"/>
            <c:bubble3D val="0"/>
            <c:spPr>
              <a:solidFill>
                <a:srgbClr val="4DBF35"/>
              </a:solidFill>
              <a:ln w="3175">
                <a:solidFill>
                  <a:schemeClr val="lt1"/>
                </a:solidFill>
              </a:ln>
              <a:effectLst/>
            </c:spPr>
            <c:extLst>
              <c:ext xmlns:c16="http://schemas.microsoft.com/office/drawing/2014/chart" uri="{C3380CC4-5D6E-409C-BE32-E72D297353CC}">
                <c16:uniqueId val="{00000023-ACAF-4732-AFB0-6E6BFDFBAF4D}"/>
              </c:ext>
            </c:extLst>
          </c:dPt>
          <c:dPt>
            <c:idx val="18"/>
            <c:bubble3D val="0"/>
            <c:spPr>
              <a:solidFill>
                <a:srgbClr val="4DBF35"/>
              </a:solidFill>
              <a:ln w="3175">
                <a:solidFill>
                  <a:schemeClr val="lt1"/>
                </a:solidFill>
              </a:ln>
              <a:effectLst/>
            </c:spPr>
            <c:extLst>
              <c:ext xmlns:c16="http://schemas.microsoft.com/office/drawing/2014/chart" uri="{C3380CC4-5D6E-409C-BE32-E72D297353CC}">
                <c16:uniqueId val="{00000025-ACAF-4732-AFB0-6E6BFDFBAF4D}"/>
              </c:ext>
            </c:extLst>
          </c:dPt>
          <c:dPt>
            <c:idx val="19"/>
            <c:bubble3D val="0"/>
            <c:spPr>
              <a:solidFill>
                <a:srgbClr val="4DBF35"/>
              </a:solidFill>
              <a:ln w="3175">
                <a:solidFill>
                  <a:schemeClr val="lt1"/>
                </a:solidFill>
              </a:ln>
              <a:effectLst/>
            </c:spPr>
            <c:extLst>
              <c:ext xmlns:c16="http://schemas.microsoft.com/office/drawing/2014/chart" uri="{C3380CC4-5D6E-409C-BE32-E72D297353CC}">
                <c16:uniqueId val="{00000027-ACAF-4732-AFB0-6E6BFDFBAF4D}"/>
              </c:ext>
            </c:extLst>
          </c:dPt>
          <c:dPt>
            <c:idx val="20"/>
            <c:bubble3D val="0"/>
            <c:spPr>
              <a:solidFill>
                <a:srgbClr val="4DBF35"/>
              </a:solidFill>
              <a:ln w="3175">
                <a:solidFill>
                  <a:schemeClr val="lt1"/>
                </a:solidFill>
              </a:ln>
              <a:effectLst/>
            </c:spPr>
            <c:extLst>
              <c:ext xmlns:c16="http://schemas.microsoft.com/office/drawing/2014/chart" uri="{C3380CC4-5D6E-409C-BE32-E72D297353CC}">
                <c16:uniqueId val="{00000029-ACAF-4732-AFB0-6E6BFDFBAF4D}"/>
              </c:ext>
            </c:extLst>
          </c:dPt>
          <c:dPt>
            <c:idx val="21"/>
            <c:bubble3D val="0"/>
            <c:spPr>
              <a:solidFill>
                <a:srgbClr val="4DBF35"/>
              </a:solidFill>
              <a:ln w="3175">
                <a:solidFill>
                  <a:schemeClr val="lt1"/>
                </a:solidFill>
              </a:ln>
              <a:effectLst/>
            </c:spPr>
            <c:extLst>
              <c:ext xmlns:c16="http://schemas.microsoft.com/office/drawing/2014/chart" uri="{C3380CC4-5D6E-409C-BE32-E72D297353CC}">
                <c16:uniqueId val="{0000002B-ACAF-4732-AFB0-6E6BFDFBAF4D}"/>
              </c:ext>
            </c:extLst>
          </c:dPt>
          <c:dPt>
            <c:idx val="22"/>
            <c:bubble3D val="0"/>
            <c:spPr>
              <a:solidFill>
                <a:srgbClr val="4DBF35"/>
              </a:solidFill>
              <a:ln w="3175">
                <a:solidFill>
                  <a:schemeClr val="lt1"/>
                </a:solidFill>
              </a:ln>
              <a:effectLst/>
            </c:spPr>
            <c:extLst>
              <c:ext xmlns:c16="http://schemas.microsoft.com/office/drawing/2014/chart" uri="{C3380CC4-5D6E-409C-BE32-E72D297353CC}">
                <c16:uniqueId val="{0000002D-ACAF-4732-AFB0-6E6BFDFBAF4D}"/>
              </c:ext>
            </c:extLst>
          </c:dPt>
          <c:dPt>
            <c:idx val="23"/>
            <c:bubble3D val="0"/>
            <c:spPr>
              <a:solidFill>
                <a:srgbClr val="4DBF35"/>
              </a:solidFill>
              <a:ln w="3175">
                <a:solidFill>
                  <a:schemeClr val="lt1"/>
                </a:solidFill>
              </a:ln>
              <a:effectLst/>
            </c:spPr>
            <c:extLst>
              <c:ext xmlns:c16="http://schemas.microsoft.com/office/drawing/2014/chart" uri="{C3380CC4-5D6E-409C-BE32-E72D297353CC}">
                <c16:uniqueId val="{0000002F-ACAF-4732-AFB0-6E6BFDFBAF4D}"/>
              </c:ext>
            </c:extLst>
          </c:dPt>
          <c:dPt>
            <c:idx val="24"/>
            <c:bubble3D val="0"/>
            <c:spPr>
              <a:solidFill>
                <a:srgbClr val="4DBF35"/>
              </a:solidFill>
              <a:ln w="3175">
                <a:solidFill>
                  <a:schemeClr val="lt1"/>
                </a:solidFill>
              </a:ln>
              <a:effectLst/>
            </c:spPr>
            <c:extLst>
              <c:ext xmlns:c16="http://schemas.microsoft.com/office/drawing/2014/chart" uri="{C3380CC4-5D6E-409C-BE32-E72D297353CC}">
                <c16:uniqueId val="{00000031-ACAF-4732-AFB0-6E6BFDFBAF4D}"/>
              </c:ext>
            </c:extLst>
          </c:dPt>
          <c:dPt>
            <c:idx val="25"/>
            <c:bubble3D val="0"/>
            <c:spPr>
              <a:solidFill>
                <a:srgbClr val="4DBF35"/>
              </a:solidFill>
              <a:ln w="3175">
                <a:solidFill>
                  <a:schemeClr val="lt1"/>
                </a:solidFill>
              </a:ln>
              <a:effectLst/>
            </c:spPr>
            <c:extLst>
              <c:ext xmlns:c16="http://schemas.microsoft.com/office/drawing/2014/chart" uri="{C3380CC4-5D6E-409C-BE32-E72D297353CC}">
                <c16:uniqueId val="{00000033-ACAF-4732-AFB0-6E6BFDFBAF4D}"/>
              </c:ext>
            </c:extLst>
          </c:dPt>
          <c:dPt>
            <c:idx val="26"/>
            <c:bubble3D val="0"/>
            <c:spPr>
              <a:solidFill>
                <a:srgbClr val="4DBF35"/>
              </a:solidFill>
              <a:ln w="3175">
                <a:solidFill>
                  <a:schemeClr val="lt1"/>
                </a:solidFill>
              </a:ln>
              <a:effectLst/>
            </c:spPr>
            <c:extLst>
              <c:ext xmlns:c16="http://schemas.microsoft.com/office/drawing/2014/chart" uri="{C3380CC4-5D6E-409C-BE32-E72D297353CC}">
                <c16:uniqueId val="{00000035-ACAF-4732-AFB0-6E6BFDFBAF4D}"/>
              </c:ext>
            </c:extLst>
          </c:dPt>
          <c:dPt>
            <c:idx val="27"/>
            <c:bubble3D val="0"/>
            <c:spPr>
              <a:solidFill>
                <a:srgbClr val="4DBF35"/>
              </a:solidFill>
              <a:ln w="3175">
                <a:solidFill>
                  <a:schemeClr val="lt1"/>
                </a:solidFill>
              </a:ln>
              <a:effectLst/>
            </c:spPr>
            <c:extLst>
              <c:ext xmlns:c16="http://schemas.microsoft.com/office/drawing/2014/chart" uri="{C3380CC4-5D6E-409C-BE32-E72D297353CC}">
                <c16:uniqueId val="{00000037-ACAF-4732-AFB0-6E6BFDFBAF4D}"/>
              </c:ext>
            </c:extLst>
          </c:dPt>
          <c:dPt>
            <c:idx val="28"/>
            <c:bubble3D val="0"/>
            <c:spPr>
              <a:solidFill>
                <a:srgbClr val="4DBF35"/>
              </a:solidFill>
              <a:ln w="3175">
                <a:solidFill>
                  <a:schemeClr val="lt1"/>
                </a:solidFill>
              </a:ln>
              <a:effectLst/>
            </c:spPr>
            <c:extLst>
              <c:ext xmlns:c16="http://schemas.microsoft.com/office/drawing/2014/chart" uri="{C3380CC4-5D6E-409C-BE32-E72D297353CC}">
                <c16:uniqueId val="{00000039-ACAF-4732-AFB0-6E6BFDFBAF4D}"/>
              </c:ext>
            </c:extLst>
          </c:dPt>
          <c:dPt>
            <c:idx val="29"/>
            <c:bubble3D val="0"/>
            <c:spPr>
              <a:solidFill>
                <a:srgbClr val="4DBF35"/>
              </a:solidFill>
              <a:ln w="3175">
                <a:solidFill>
                  <a:schemeClr val="lt1"/>
                </a:solidFill>
              </a:ln>
              <a:effectLst/>
            </c:spPr>
            <c:extLst>
              <c:ext xmlns:c16="http://schemas.microsoft.com/office/drawing/2014/chart" uri="{C3380CC4-5D6E-409C-BE32-E72D297353CC}">
                <c16:uniqueId val="{0000003B-ACAF-4732-AFB0-6E6BFDFBAF4D}"/>
              </c:ext>
            </c:extLst>
          </c:dPt>
          <c:dPt>
            <c:idx val="30"/>
            <c:bubble3D val="0"/>
            <c:spPr>
              <a:solidFill>
                <a:srgbClr val="4DBF35"/>
              </a:solidFill>
              <a:ln w="3175">
                <a:solidFill>
                  <a:schemeClr val="lt1"/>
                </a:solidFill>
              </a:ln>
              <a:effectLst/>
            </c:spPr>
            <c:extLst>
              <c:ext xmlns:c16="http://schemas.microsoft.com/office/drawing/2014/chart" uri="{C3380CC4-5D6E-409C-BE32-E72D297353CC}">
                <c16:uniqueId val="{0000003D-ACAF-4732-AFB0-6E6BFDFBAF4D}"/>
              </c:ext>
            </c:extLst>
          </c:dPt>
          <c:dPt>
            <c:idx val="31"/>
            <c:bubble3D val="0"/>
            <c:spPr>
              <a:solidFill>
                <a:srgbClr val="4DBF35"/>
              </a:solidFill>
              <a:ln w="3175">
                <a:solidFill>
                  <a:schemeClr val="lt1"/>
                </a:solidFill>
              </a:ln>
              <a:effectLst/>
            </c:spPr>
            <c:extLst>
              <c:ext xmlns:c16="http://schemas.microsoft.com/office/drawing/2014/chart" uri="{C3380CC4-5D6E-409C-BE32-E72D297353CC}">
                <c16:uniqueId val="{0000003F-ACAF-4732-AFB0-6E6BFDFBAF4D}"/>
              </c:ext>
            </c:extLst>
          </c:dPt>
          <c:dPt>
            <c:idx val="32"/>
            <c:bubble3D val="0"/>
            <c:spPr>
              <a:solidFill>
                <a:srgbClr val="4DBF35"/>
              </a:solidFill>
              <a:ln w="3175">
                <a:solidFill>
                  <a:schemeClr val="lt1"/>
                </a:solidFill>
              </a:ln>
              <a:effectLst/>
            </c:spPr>
            <c:extLst>
              <c:ext xmlns:c16="http://schemas.microsoft.com/office/drawing/2014/chart" uri="{C3380CC4-5D6E-409C-BE32-E72D297353CC}">
                <c16:uniqueId val="{00000041-ACAF-4732-AFB0-6E6BFDFBAF4D}"/>
              </c:ext>
            </c:extLst>
          </c:dPt>
          <c:dPt>
            <c:idx val="33"/>
            <c:bubble3D val="0"/>
            <c:spPr>
              <a:solidFill>
                <a:srgbClr val="4DBF35"/>
              </a:solidFill>
              <a:ln w="3175">
                <a:solidFill>
                  <a:schemeClr val="lt1"/>
                </a:solidFill>
              </a:ln>
              <a:effectLst/>
            </c:spPr>
            <c:extLst>
              <c:ext xmlns:c16="http://schemas.microsoft.com/office/drawing/2014/chart" uri="{C3380CC4-5D6E-409C-BE32-E72D297353CC}">
                <c16:uniqueId val="{00000043-ACAF-4732-AFB0-6E6BFDFBAF4D}"/>
              </c:ext>
            </c:extLst>
          </c:dPt>
          <c:dPt>
            <c:idx val="34"/>
            <c:bubble3D val="0"/>
            <c:spPr>
              <a:solidFill>
                <a:srgbClr val="4DBF35"/>
              </a:solidFill>
              <a:ln w="3175">
                <a:solidFill>
                  <a:schemeClr val="lt1"/>
                </a:solidFill>
              </a:ln>
              <a:effectLst/>
            </c:spPr>
            <c:extLst>
              <c:ext xmlns:c16="http://schemas.microsoft.com/office/drawing/2014/chart" uri="{C3380CC4-5D6E-409C-BE32-E72D297353CC}">
                <c16:uniqueId val="{00000045-ACAF-4732-AFB0-6E6BFDFBAF4D}"/>
              </c:ext>
            </c:extLst>
          </c:dPt>
          <c:dPt>
            <c:idx val="35"/>
            <c:bubble3D val="0"/>
            <c:spPr>
              <a:solidFill>
                <a:srgbClr val="4DBF35"/>
              </a:solidFill>
              <a:ln w="3175">
                <a:solidFill>
                  <a:schemeClr val="lt1"/>
                </a:solidFill>
              </a:ln>
              <a:effectLst/>
            </c:spPr>
            <c:extLst>
              <c:ext xmlns:c16="http://schemas.microsoft.com/office/drawing/2014/chart" uri="{C3380CC4-5D6E-409C-BE32-E72D297353CC}">
                <c16:uniqueId val="{00000047-ACAF-4732-AFB0-6E6BFDFBAF4D}"/>
              </c:ext>
            </c:extLst>
          </c:dPt>
          <c:dPt>
            <c:idx val="36"/>
            <c:bubble3D val="0"/>
            <c:spPr>
              <a:solidFill>
                <a:srgbClr val="4DBF35"/>
              </a:solidFill>
              <a:ln w="3175">
                <a:solidFill>
                  <a:schemeClr val="lt1"/>
                </a:solidFill>
              </a:ln>
              <a:effectLst/>
            </c:spPr>
            <c:extLst>
              <c:ext xmlns:c16="http://schemas.microsoft.com/office/drawing/2014/chart" uri="{C3380CC4-5D6E-409C-BE32-E72D297353CC}">
                <c16:uniqueId val="{00000049-ACAF-4732-AFB0-6E6BFDFBAF4D}"/>
              </c:ext>
            </c:extLst>
          </c:dPt>
          <c:dPt>
            <c:idx val="37"/>
            <c:bubble3D val="0"/>
            <c:spPr>
              <a:solidFill>
                <a:srgbClr val="4DBF35"/>
              </a:solidFill>
              <a:ln w="3175">
                <a:solidFill>
                  <a:schemeClr val="lt1"/>
                </a:solidFill>
              </a:ln>
              <a:effectLst/>
            </c:spPr>
            <c:extLst>
              <c:ext xmlns:c16="http://schemas.microsoft.com/office/drawing/2014/chart" uri="{C3380CC4-5D6E-409C-BE32-E72D297353CC}">
                <c16:uniqueId val="{0000004B-ACAF-4732-AFB0-6E6BFDFBAF4D}"/>
              </c:ext>
            </c:extLst>
          </c:dPt>
          <c:dPt>
            <c:idx val="38"/>
            <c:bubble3D val="0"/>
            <c:spPr>
              <a:solidFill>
                <a:srgbClr val="4DBF35"/>
              </a:solidFill>
              <a:ln w="3175">
                <a:solidFill>
                  <a:schemeClr val="lt1"/>
                </a:solidFill>
              </a:ln>
              <a:effectLst/>
            </c:spPr>
            <c:extLst>
              <c:ext xmlns:c16="http://schemas.microsoft.com/office/drawing/2014/chart" uri="{C3380CC4-5D6E-409C-BE32-E72D297353CC}">
                <c16:uniqueId val="{0000004D-ACAF-4732-AFB0-6E6BFDFBAF4D}"/>
              </c:ext>
            </c:extLst>
          </c:dPt>
          <c:dPt>
            <c:idx val="39"/>
            <c:bubble3D val="0"/>
            <c:spPr>
              <a:solidFill>
                <a:srgbClr val="4DBF35"/>
              </a:solidFill>
              <a:ln w="3175">
                <a:solidFill>
                  <a:schemeClr val="lt1"/>
                </a:solidFill>
              </a:ln>
              <a:effectLst/>
            </c:spPr>
            <c:extLst>
              <c:ext xmlns:c16="http://schemas.microsoft.com/office/drawing/2014/chart" uri="{C3380CC4-5D6E-409C-BE32-E72D297353CC}">
                <c16:uniqueId val="{0000004F-ACAF-4732-AFB0-6E6BFDFBAF4D}"/>
              </c:ext>
            </c:extLst>
          </c:dPt>
          <c:dPt>
            <c:idx val="40"/>
            <c:bubble3D val="0"/>
            <c:spPr>
              <a:solidFill>
                <a:srgbClr val="4DBF35"/>
              </a:solidFill>
              <a:ln w="3175">
                <a:solidFill>
                  <a:schemeClr val="lt1"/>
                </a:solidFill>
              </a:ln>
              <a:effectLst/>
            </c:spPr>
            <c:extLst>
              <c:ext xmlns:c16="http://schemas.microsoft.com/office/drawing/2014/chart" uri="{C3380CC4-5D6E-409C-BE32-E72D297353CC}">
                <c16:uniqueId val="{00000051-ACAF-4732-AFB0-6E6BFDFBAF4D}"/>
              </c:ext>
            </c:extLst>
          </c:dPt>
          <c:dPt>
            <c:idx val="41"/>
            <c:bubble3D val="0"/>
            <c:spPr>
              <a:solidFill>
                <a:srgbClr val="4DBF35"/>
              </a:solidFill>
              <a:ln w="3175">
                <a:solidFill>
                  <a:schemeClr val="lt1"/>
                </a:solidFill>
              </a:ln>
              <a:effectLst/>
            </c:spPr>
            <c:extLst>
              <c:ext xmlns:c16="http://schemas.microsoft.com/office/drawing/2014/chart" uri="{C3380CC4-5D6E-409C-BE32-E72D297353CC}">
                <c16:uniqueId val="{00000053-ACAF-4732-AFB0-6E6BFDFBAF4D}"/>
              </c:ext>
            </c:extLst>
          </c:dPt>
          <c:dPt>
            <c:idx val="42"/>
            <c:bubble3D val="0"/>
            <c:spPr>
              <a:solidFill>
                <a:srgbClr val="4DBF35"/>
              </a:solidFill>
              <a:ln w="3175">
                <a:solidFill>
                  <a:schemeClr val="lt1"/>
                </a:solidFill>
              </a:ln>
              <a:effectLst/>
            </c:spPr>
            <c:extLst>
              <c:ext xmlns:c16="http://schemas.microsoft.com/office/drawing/2014/chart" uri="{C3380CC4-5D6E-409C-BE32-E72D297353CC}">
                <c16:uniqueId val="{00000055-ACAF-4732-AFB0-6E6BFDFBAF4D}"/>
              </c:ext>
            </c:extLst>
          </c:dPt>
          <c:dPt>
            <c:idx val="43"/>
            <c:bubble3D val="0"/>
            <c:spPr>
              <a:solidFill>
                <a:srgbClr val="4DBF35"/>
              </a:solidFill>
              <a:ln w="3175">
                <a:solidFill>
                  <a:schemeClr val="lt1"/>
                </a:solidFill>
              </a:ln>
              <a:effectLst/>
            </c:spPr>
            <c:extLst>
              <c:ext xmlns:c16="http://schemas.microsoft.com/office/drawing/2014/chart" uri="{C3380CC4-5D6E-409C-BE32-E72D297353CC}">
                <c16:uniqueId val="{00000057-ACAF-4732-AFB0-6E6BFDFBAF4D}"/>
              </c:ext>
            </c:extLst>
          </c:dPt>
          <c:dPt>
            <c:idx val="44"/>
            <c:bubble3D val="0"/>
            <c:spPr>
              <a:solidFill>
                <a:srgbClr val="4DBF35"/>
              </a:solidFill>
              <a:ln w="3175">
                <a:solidFill>
                  <a:schemeClr val="lt1"/>
                </a:solidFill>
              </a:ln>
              <a:effectLst/>
            </c:spPr>
            <c:extLst>
              <c:ext xmlns:c16="http://schemas.microsoft.com/office/drawing/2014/chart" uri="{C3380CC4-5D6E-409C-BE32-E72D297353CC}">
                <c16:uniqueId val="{00000059-ACAF-4732-AFB0-6E6BFDFBAF4D}"/>
              </c:ext>
            </c:extLst>
          </c:dPt>
          <c:dPt>
            <c:idx val="45"/>
            <c:bubble3D val="0"/>
            <c:spPr>
              <a:solidFill>
                <a:srgbClr val="4DBF35"/>
              </a:solidFill>
              <a:ln w="3175">
                <a:solidFill>
                  <a:schemeClr val="lt1"/>
                </a:solidFill>
              </a:ln>
              <a:effectLst/>
            </c:spPr>
            <c:extLst>
              <c:ext xmlns:c16="http://schemas.microsoft.com/office/drawing/2014/chart" uri="{C3380CC4-5D6E-409C-BE32-E72D297353CC}">
                <c16:uniqueId val="{0000005B-ACAF-4732-AFB0-6E6BFDFBAF4D}"/>
              </c:ext>
            </c:extLst>
          </c:dPt>
          <c:dPt>
            <c:idx val="46"/>
            <c:bubble3D val="0"/>
            <c:spPr>
              <a:solidFill>
                <a:srgbClr val="4DBF35"/>
              </a:solidFill>
              <a:ln w="3175">
                <a:solidFill>
                  <a:schemeClr val="lt1"/>
                </a:solidFill>
              </a:ln>
              <a:effectLst/>
            </c:spPr>
            <c:extLst>
              <c:ext xmlns:c16="http://schemas.microsoft.com/office/drawing/2014/chart" uri="{C3380CC4-5D6E-409C-BE32-E72D297353CC}">
                <c16:uniqueId val="{0000005D-ACAF-4732-AFB0-6E6BFDFBAF4D}"/>
              </c:ext>
            </c:extLst>
          </c:dPt>
          <c:dPt>
            <c:idx val="47"/>
            <c:bubble3D val="0"/>
            <c:spPr>
              <a:solidFill>
                <a:srgbClr val="4DBF35"/>
              </a:solidFill>
              <a:ln w="3175">
                <a:solidFill>
                  <a:schemeClr val="lt1"/>
                </a:solidFill>
              </a:ln>
              <a:effectLst/>
            </c:spPr>
            <c:extLst>
              <c:ext xmlns:c16="http://schemas.microsoft.com/office/drawing/2014/chart" uri="{C3380CC4-5D6E-409C-BE32-E72D297353CC}">
                <c16:uniqueId val="{0000005F-ACAF-4732-AFB0-6E6BFDFBAF4D}"/>
              </c:ext>
            </c:extLst>
          </c:dPt>
          <c:dPt>
            <c:idx val="48"/>
            <c:bubble3D val="0"/>
            <c:spPr>
              <a:solidFill>
                <a:srgbClr val="4DBF35"/>
              </a:solidFill>
              <a:ln w="3175">
                <a:solidFill>
                  <a:schemeClr val="lt1"/>
                </a:solidFill>
              </a:ln>
              <a:effectLst/>
            </c:spPr>
            <c:extLst>
              <c:ext xmlns:c16="http://schemas.microsoft.com/office/drawing/2014/chart" uri="{C3380CC4-5D6E-409C-BE32-E72D297353CC}">
                <c16:uniqueId val="{00000061-ACAF-4732-AFB0-6E6BFDFBAF4D}"/>
              </c:ext>
            </c:extLst>
          </c:dPt>
          <c:dPt>
            <c:idx val="49"/>
            <c:bubble3D val="0"/>
            <c:spPr>
              <a:solidFill>
                <a:srgbClr val="4DBF35"/>
              </a:solidFill>
              <a:ln w="3175">
                <a:solidFill>
                  <a:schemeClr val="lt1"/>
                </a:solidFill>
              </a:ln>
              <a:effectLst/>
            </c:spPr>
            <c:extLst>
              <c:ext xmlns:c16="http://schemas.microsoft.com/office/drawing/2014/chart" uri="{C3380CC4-5D6E-409C-BE32-E72D297353CC}">
                <c16:uniqueId val="{00000063-ACAF-4732-AFB0-6E6BFDFBAF4D}"/>
              </c:ext>
            </c:extLst>
          </c:dPt>
          <c:dPt>
            <c:idx val="50"/>
            <c:bubble3D val="0"/>
            <c:spPr>
              <a:solidFill>
                <a:srgbClr val="4DBF35"/>
              </a:solidFill>
              <a:ln w="3175">
                <a:solidFill>
                  <a:schemeClr val="lt1"/>
                </a:solidFill>
              </a:ln>
              <a:effectLst/>
            </c:spPr>
            <c:extLst>
              <c:ext xmlns:c16="http://schemas.microsoft.com/office/drawing/2014/chart" uri="{C3380CC4-5D6E-409C-BE32-E72D297353CC}">
                <c16:uniqueId val="{00000065-ACAF-4732-AFB0-6E6BFDFBAF4D}"/>
              </c:ext>
            </c:extLst>
          </c:dPt>
          <c:dPt>
            <c:idx val="51"/>
            <c:bubble3D val="0"/>
            <c:spPr>
              <a:solidFill>
                <a:srgbClr val="4DBF35"/>
              </a:solidFill>
              <a:ln w="3175">
                <a:solidFill>
                  <a:schemeClr val="lt1"/>
                </a:solidFill>
              </a:ln>
              <a:effectLst/>
            </c:spPr>
            <c:extLst>
              <c:ext xmlns:c16="http://schemas.microsoft.com/office/drawing/2014/chart" uri="{C3380CC4-5D6E-409C-BE32-E72D297353CC}">
                <c16:uniqueId val="{00000067-ACAF-4732-AFB0-6E6BFDFBAF4D}"/>
              </c:ext>
            </c:extLst>
          </c:dPt>
          <c:dPt>
            <c:idx val="52"/>
            <c:bubble3D val="0"/>
            <c:spPr>
              <a:solidFill>
                <a:srgbClr val="4DBF35"/>
              </a:solidFill>
              <a:ln w="3175">
                <a:solidFill>
                  <a:schemeClr val="lt1"/>
                </a:solidFill>
              </a:ln>
              <a:effectLst/>
            </c:spPr>
            <c:extLst>
              <c:ext xmlns:c16="http://schemas.microsoft.com/office/drawing/2014/chart" uri="{C3380CC4-5D6E-409C-BE32-E72D297353CC}">
                <c16:uniqueId val="{00000069-ACAF-4732-AFB0-6E6BFDFBAF4D}"/>
              </c:ext>
            </c:extLst>
          </c:dPt>
          <c:dPt>
            <c:idx val="53"/>
            <c:bubble3D val="0"/>
            <c:spPr>
              <a:solidFill>
                <a:srgbClr val="4DBF35"/>
              </a:solidFill>
              <a:ln w="3175">
                <a:solidFill>
                  <a:schemeClr val="lt1"/>
                </a:solidFill>
              </a:ln>
              <a:effectLst/>
            </c:spPr>
            <c:extLst>
              <c:ext xmlns:c16="http://schemas.microsoft.com/office/drawing/2014/chart" uri="{C3380CC4-5D6E-409C-BE32-E72D297353CC}">
                <c16:uniqueId val="{0000006B-ACAF-4732-AFB0-6E6BFDFBAF4D}"/>
              </c:ext>
            </c:extLst>
          </c:dPt>
          <c:dPt>
            <c:idx val="54"/>
            <c:bubble3D val="0"/>
            <c:spPr>
              <a:solidFill>
                <a:srgbClr val="4DBF35"/>
              </a:solidFill>
              <a:ln w="3175">
                <a:solidFill>
                  <a:schemeClr val="lt1"/>
                </a:solidFill>
              </a:ln>
              <a:effectLst/>
            </c:spPr>
            <c:extLst>
              <c:ext xmlns:c16="http://schemas.microsoft.com/office/drawing/2014/chart" uri="{C3380CC4-5D6E-409C-BE32-E72D297353CC}">
                <c16:uniqueId val="{0000006D-ACAF-4732-AFB0-6E6BFDFBAF4D}"/>
              </c:ext>
            </c:extLst>
          </c:dPt>
          <c:dPt>
            <c:idx val="55"/>
            <c:bubble3D val="0"/>
            <c:spPr>
              <a:solidFill>
                <a:srgbClr val="4DBF35"/>
              </a:solidFill>
              <a:ln w="3175">
                <a:solidFill>
                  <a:schemeClr val="lt1"/>
                </a:solidFill>
              </a:ln>
              <a:effectLst/>
            </c:spPr>
            <c:extLst>
              <c:ext xmlns:c16="http://schemas.microsoft.com/office/drawing/2014/chart" uri="{C3380CC4-5D6E-409C-BE32-E72D297353CC}">
                <c16:uniqueId val="{0000006F-ACAF-4732-AFB0-6E6BFDFBAF4D}"/>
              </c:ext>
            </c:extLst>
          </c:dPt>
          <c:dPt>
            <c:idx val="56"/>
            <c:bubble3D val="0"/>
            <c:spPr>
              <a:solidFill>
                <a:srgbClr val="4DBF35"/>
              </a:solidFill>
              <a:ln w="3175">
                <a:solidFill>
                  <a:schemeClr val="lt1"/>
                </a:solidFill>
              </a:ln>
              <a:effectLst/>
            </c:spPr>
            <c:extLst>
              <c:ext xmlns:c16="http://schemas.microsoft.com/office/drawing/2014/chart" uri="{C3380CC4-5D6E-409C-BE32-E72D297353CC}">
                <c16:uniqueId val="{00000071-ACAF-4732-AFB0-6E6BFDFBAF4D}"/>
              </c:ext>
            </c:extLst>
          </c:dPt>
          <c:dPt>
            <c:idx val="57"/>
            <c:bubble3D val="0"/>
            <c:spPr>
              <a:solidFill>
                <a:srgbClr val="4DBF35"/>
              </a:solidFill>
              <a:ln w="3175">
                <a:solidFill>
                  <a:schemeClr val="lt1"/>
                </a:solidFill>
              </a:ln>
              <a:effectLst/>
            </c:spPr>
            <c:extLst>
              <c:ext xmlns:c16="http://schemas.microsoft.com/office/drawing/2014/chart" uri="{C3380CC4-5D6E-409C-BE32-E72D297353CC}">
                <c16:uniqueId val="{00000073-ACAF-4732-AFB0-6E6BFDFBAF4D}"/>
              </c:ext>
            </c:extLst>
          </c:dPt>
          <c:dPt>
            <c:idx val="58"/>
            <c:bubble3D val="0"/>
            <c:spPr>
              <a:solidFill>
                <a:srgbClr val="4DBF35"/>
              </a:solidFill>
              <a:ln w="3175">
                <a:solidFill>
                  <a:schemeClr val="lt1"/>
                </a:solidFill>
              </a:ln>
              <a:effectLst/>
            </c:spPr>
            <c:extLst>
              <c:ext xmlns:c16="http://schemas.microsoft.com/office/drawing/2014/chart" uri="{C3380CC4-5D6E-409C-BE32-E72D297353CC}">
                <c16:uniqueId val="{00000075-ACAF-4732-AFB0-6E6BFDFBAF4D}"/>
              </c:ext>
            </c:extLst>
          </c:dPt>
          <c:dPt>
            <c:idx val="59"/>
            <c:bubble3D val="0"/>
            <c:spPr>
              <a:solidFill>
                <a:srgbClr val="4DBF35"/>
              </a:solidFill>
              <a:ln w="3175">
                <a:solidFill>
                  <a:schemeClr val="lt1"/>
                </a:solidFill>
              </a:ln>
              <a:effectLst/>
            </c:spPr>
            <c:extLst>
              <c:ext xmlns:c16="http://schemas.microsoft.com/office/drawing/2014/chart" uri="{C3380CC4-5D6E-409C-BE32-E72D297353CC}">
                <c16:uniqueId val="{00000077-ACAF-4732-AFB0-6E6BFDFBAF4D}"/>
              </c:ext>
            </c:extLst>
          </c:dPt>
          <c:dPt>
            <c:idx val="60"/>
            <c:bubble3D val="0"/>
            <c:spPr>
              <a:solidFill>
                <a:srgbClr val="4DBF35"/>
              </a:solidFill>
              <a:ln w="3175">
                <a:solidFill>
                  <a:schemeClr val="lt1"/>
                </a:solidFill>
              </a:ln>
              <a:effectLst/>
            </c:spPr>
            <c:extLst>
              <c:ext xmlns:c16="http://schemas.microsoft.com/office/drawing/2014/chart" uri="{C3380CC4-5D6E-409C-BE32-E72D297353CC}">
                <c16:uniqueId val="{00000079-ACAF-4732-AFB0-6E6BFDFBAF4D}"/>
              </c:ext>
            </c:extLst>
          </c:dPt>
          <c:dPt>
            <c:idx val="61"/>
            <c:bubble3D val="0"/>
            <c:spPr>
              <a:solidFill>
                <a:srgbClr val="4DBF35"/>
              </a:solidFill>
              <a:ln w="3175">
                <a:solidFill>
                  <a:schemeClr val="lt1"/>
                </a:solidFill>
              </a:ln>
              <a:effectLst/>
            </c:spPr>
            <c:extLst>
              <c:ext xmlns:c16="http://schemas.microsoft.com/office/drawing/2014/chart" uri="{C3380CC4-5D6E-409C-BE32-E72D297353CC}">
                <c16:uniqueId val="{0000007B-ACAF-4732-AFB0-6E6BFDFBAF4D}"/>
              </c:ext>
            </c:extLst>
          </c:dPt>
          <c:dPt>
            <c:idx val="62"/>
            <c:bubble3D val="0"/>
            <c:spPr>
              <a:solidFill>
                <a:srgbClr val="4DBF35"/>
              </a:solidFill>
              <a:ln w="3175">
                <a:solidFill>
                  <a:schemeClr val="lt1"/>
                </a:solidFill>
              </a:ln>
              <a:effectLst/>
            </c:spPr>
            <c:extLst>
              <c:ext xmlns:c16="http://schemas.microsoft.com/office/drawing/2014/chart" uri="{C3380CC4-5D6E-409C-BE32-E72D297353CC}">
                <c16:uniqueId val="{0000007D-ACAF-4732-AFB0-6E6BFDFBAF4D}"/>
              </c:ext>
            </c:extLst>
          </c:dPt>
          <c:dPt>
            <c:idx val="63"/>
            <c:bubble3D val="0"/>
            <c:spPr>
              <a:solidFill>
                <a:srgbClr val="4DBF35"/>
              </a:solidFill>
              <a:ln w="3175">
                <a:solidFill>
                  <a:schemeClr val="lt1"/>
                </a:solidFill>
              </a:ln>
              <a:effectLst/>
            </c:spPr>
            <c:extLst>
              <c:ext xmlns:c16="http://schemas.microsoft.com/office/drawing/2014/chart" uri="{C3380CC4-5D6E-409C-BE32-E72D297353CC}">
                <c16:uniqueId val="{0000007F-ACAF-4732-AFB0-6E6BFDFBAF4D}"/>
              </c:ext>
            </c:extLst>
          </c:dPt>
          <c:dPt>
            <c:idx val="64"/>
            <c:bubble3D val="0"/>
            <c:spPr>
              <a:solidFill>
                <a:srgbClr val="4DBF35"/>
              </a:solidFill>
              <a:ln w="3175">
                <a:solidFill>
                  <a:schemeClr val="lt1"/>
                </a:solidFill>
              </a:ln>
              <a:effectLst/>
            </c:spPr>
            <c:extLst>
              <c:ext xmlns:c16="http://schemas.microsoft.com/office/drawing/2014/chart" uri="{C3380CC4-5D6E-409C-BE32-E72D297353CC}">
                <c16:uniqueId val="{00000081-ACAF-4732-AFB0-6E6BFDFBAF4D}"/>
              </c:ext>
            </c:extLst>
          </c:dPt>
          <c:dPt>
            <c:idx val="65"/>
            <c:bubble3D val="0"/>
            <c:spPr>
              <a:solidFill>
                <a:srgbClr val="4DBF35"/>
              </a:solidFill>
              <a:ln w="3175">
                <a:solidFill>
                  <a:schemeClr val="lt1"/>
                </a:solidFill>
              </a:ln>
              <a:effectLst/>
            </c:spPr>
            <c:extLst>
              <c:ext xmlns:c16="http://schemas.microsoft.com/office/drawing/2014/chart" uri="{C3380CC4-5D6E-409C-BE32-E72D297353CC}">
                <c16:uniqueId val="{00000083-ACAF-4732-AFB0-6E6BFDFBAF4D}"/>
              </c:ext>
            </c:extLst>
          </c:dPt>
          <c:dPt>
            <c:idx val="66"/>
            <c:bubble3D val="0"/>
            <c:spPr>
              <a:solidFill>
                <a:srgbClr val="4DBF35"/>
              </a:solidFill>
              <a:ln w="3175">
                <a:solidFill>
                  <a:schemeClr val="lt1"/>
                </a:solidFill>
              </a:ln>
              <a:effectLst/>
            </c:spPr>
            <c:extLst>
              <c:ext xmlns:c16="http://schemas.microsoft.com/office/drawing/2014/chart" uri="{C3380CC4-5D6E-409C-BE32-E72D297353CC}">
                <c16:uniqueId val="{00000085-ACAF-4732-AFB0-6E6BFDFBAF4D}"/>
              </c:ext>
            </c:extLst>
          </c:dPt>
          <c:dPt>
            <c:idx val="67"/>
            <c:bubble3D val="0"/>
            <c:spPr>
              <a:solidFill>
                <a:srgbClr val="4DBF35"/>
              </a:solidFill>
              <a:ln w="3175">
                <a:solidFill>
                  <a:schemeClr val="lt1"/>
                </a:solidFill>
              </a:ln>
              <a:effectLst/>
            </c:spPr>
            <c:extLst>
              <c:ext xmlns:c16="http://schemas.microsoft.com/office/drawing/2014/chart" uri="{C3380CC4-5D6E-409C-BE32-E72D297353CC}">
                <c16:uniqueId val="{00000087-ACAF-4732-AFB0-6E6BFDFBAF4D}"/>
              </c:ext>
            </c:extLst>
          </c:dPt>
          <c:dPt>
            <c:idx val="68"/>
            <c:bubble3D val="0"/>
            <c:spPr>
              <a:solidFill>
                <a:srgbClr val="4DBF35"/>
              </a:solidFill>
              <a:ln w="3175">
                <a:solidFill>
                  <a:schemeClr val="lt1"/>
                </a:solidFill>
              </a:ln>
              <a:effectLst/>
            </c:spPr>
            <c:extLst>
              <c:ext xmlns:c16="http://schemas.microsoft.com/office/drawing/2014/chart" uri="{C3380CC4-5D6E-409C-BE32-E72D297353CC}">
                <c16:uniqueId val="{00000089-ACAF-4732-AFB0-6E6BFDFBAF4D}"/>
              </c:ext>
            </c:extLst>
          </c:dPt>
          <c:dPt>
            <c:idx val="69"/>
            <c:bubble3D val="0"/>
            <c:spPr>
              <a:solidFill>
                <a:srgbClr val="4DBF35"/>
              </a:solidFill>
              <a:ln w="3175">
                <a:solidFill>
                  <a:schemeClr val="lt1"/>
                </a:solidFill>
              </a:ln>
              <a:effectLst/>
            </c:spPr>
            <c:extLst>
              <c:ext xmlns:c16="http://schemas.microsoft.com/office/drawing/2014/chart" uri="{C3380CC4-5D6E-409C-BE32-E72D297353CC}">
                <c16:uniqueId val="{0000008B-ACAF-4732-AFB0-6E6BFDFBAF4D}"/>
              </c:ext>
            </c:extLst>
          </c:dPt>
          <c:dPt>
            <c:idx val="70"/>
            <c:bubble3D val="0"/>
            <c:spPr>
              <a:solidFill>
                <a:srgbClr val="4DBF35"/>
              </a:solidFill>
              <a:ln w="3175">
                <a:solidFill>
                  <a:schemeClr val="lt1"/>
                </a:solidFill>
              </a:ln>
              <a:effectLst/>
            </c:spPr>
            <c:extLst>
              <c:ext xmlns:c16="http://schemas.microsoft.com/office/drawing/2014/chart" uri="{C3380CC4-5D6E-409C-BE32-E72D297353CC}">
                <c16:uniqueId val="{0000008D-ACAF-4732-AFB0-6E6BFDFBAF4D}"/>
              </c:ext>
            </c:extLst>
          </c:dPt>
          <c:dPt>
            <c:idx val="71"/>
            <c:bubble3D val="0"/>
            <c:spPr>
              <a:solidFill>
                <a:srgbClr val="4DBF35"/>
              </a:solidFill>
              <a:ln w="3175">
                <a:solidFill>
                  <a:schemeClr val="lt1"/>
                </a:solidFill>
              </a:ln>
              <a:effectLst/>
            </c:spPr>
            <c:extLst>
              <c:ext xmlns:c16="http://schemas.microsoft.com/office/drawing/2014/chart" uri="{C3380CC4-5D6E-409C-BE32-E72D297353CC}">
                <c16:uniqueId val="{0000008F-ACAF-4732-AFB0-6E6BFDFBAF4D}"/>
              </c:ext>
            </c:extLst>
          </c:dPt>
          <c:dPt>
            <c:idx val="72"/>
            <c:bubble3D val="0"/>
            <c:spPr>
              <a:solidFill>
                <a:srgbClr val="4DBF35"/>
              </a:solidFill>
              <a:ln w="3175">
                <a:solidFill>
                  <a:schemeClr val="lt1"/>
                </a:solidFill>
              </a:ln>
              <a:effectLst/>
            </c:spPr>
            <c:extLst>
              <c:ext xmlns:c16="http://schemas.microsoft.com/office/drawing/2014/chart" uri="{C3380CC4-5D6E-409C-BE32-E72D297353CC}">
                <c16:uniqueId val="{00000091-ACAF-4732-AFB0-6E6BFDFBAF4D}"/>
              </c:ext>
            </c:extLst>
          </c:dPt>
          <c:dPt>
            <c:idx val="73"/>
            <c:bubble3D val="0"/>
            <c:spPr>
              <a:solidFill>
                <a:srgbClr val="4DBF35"/>
              </a:solidFill>
              <a:ln w="3175">
                <a:solidFill>
                  <a:schemeClr val="lt1"/>
                </a:solidFill>
              </a:ln>
              <a:effectLst/>
            </c:spPr>
            <c:extLst>
              <c:ext xmlns:c16="http://schemas.microsoft.com/office/drawing/2014/chart" uri="{C3380CC4-5D6E-409C-BE32-E72D297353CC}">
                <c16:uniqueId val="{00000093-ACAF-4732-AFB0-6E6BFDFBAF4D}"/>
              </c:ext>
            </c:extLst>
          </c:dPt>
          <c:dPt>
            <c:idx val="74"/>
            <c:bubble3D val="0"/>
            <c:spPr>
              <a:solidFill>
                <a:srgbClr val="4DBF35"/>
              </a:solidFill>
              <a:ln w="3175">
                <a:solidFill>
                  <a:schemeClr val="lt1"/>
                </a:solidFill>
              </a:ln>
              <a:effectLst/>
            </c:spPr>
            <c:extLst>
              <c:ext xmlns:c16="http://schemas.microsoft.com/office/drawing/2014/chart" uri="{C3380CC4-5D6E-409C-BE32-E72D297353CC}">
                <c16:uniqueId val="{00000095-ACAF-4732-AFB0-6E6BFDFBAF4D}"/>
              </c:ext>
            </c:extLst>
          </c:dPt>
          <c:dPt>
            <c:idx val="75"/>
            <c:bubble3D val="0"/>
            <c:spPr>
              <a:solidFill>
                <a:srgbClr val="4DBF35"/>
              </a:solidFill>
              <a:ln w="3175">
                <a:solidFill>
                  <a:schemeClr val="lt1"/>
                </a:solidFill>
              </a:ln>
              <a:effectLst/>
            </c:spPr>
            <c:extLst>
              <c:ext xmlns:c16="http://schemas.microsoft.com/office/drawing/2014/chart" uri="{C3380CC4-5D6E-409C-BE32-E72D297353CC}">
                <c16:uniqueId val="{00000097-ACAF-4732-AFB0-6E6BFDFBAF4D}"/>
              </c:ext>
            </c:extLst>
          </c:dPt>
          <c:dPt>
            <c:idx val="76"/>
            <c:bubble3D val="0"/>
            <c:spPr>
              <a:solidFill>
                <a:srgbClr val="4DBF35"/>
              </a:solidFill>
              <a:ln w="3175">
                <a:solidFill>
                  <a:schemeClr val="lt1"/>
                </a:solidFill>
              </a:ln>
              <a:effectLst/>
            </c:spPr>
            <c:extLst>
              <c:ext xmlns:c16="http://schemas.microsoft.com/office/drawing/2014/chart" uri="{C3380CC4-5D6E-409C-BE32-E72D297353CC}">
                <c16:uniqueId val="{00000099-ACAF-4732-AFB0-6E6BFDFBAF4D}"/>
              </c:ext>
            </c:extLst>
          </c:dPt>
          <c:dPt>
            <c:idx val="77"/>
            <c:bubble3D val="0"/>
            <c:spPr>
              <a:solidFill>
                <a:srgbClr val="4DBF35"/>
              </a:solidFill>
              <a:ln w="3175">
                <a:solidFill>
                  <a:schemeClr val="lt1"/>
                </a:solidFill>
              </a:ln>
              <a:effectLst/>
            </c:spPr>
            <c:extLst>
              <c:ext xmlns:c16="http://schemas.microsoft.com/office/drawing/2014/chart" uri="{C3380CC4-5D6E-409C-BE32-E72D297353CC}">
                <c16:uniqueId val="{0000009B-ACAF-4732-AFB0-6E6BFDFBAF4D}"/>
              </c:ext>
            </c:extLst>
          </c:dPt>
          <c:dPt>
            <c:idx val="78"/>
            <c:bubble3D val="0"/>
            <c:spPr>
              <a:solidFill>
                <a:srgbClr val="4DBF35"/>
              </a:solidFill>
              <a:ln w="3175">
                <a:solidFill>
                  <a:schemeClr val="lt1"/>
                </a:solidFill>
              </a:ln>
              <a:effectLst/>
            </c:spPr>
            <c:extLst>
              <c:ext xmlns:c16="http://schemas.microsoft.com/office/drawing/2014/chart" uri="{C3380CC4-5D6E-409C-BE32-E72D297353CC}">
                <c16:uniqueId val="{0000009D-ACAF-4732-AFB0-6E6BFDFBAF4D}"/>
              </c:ext>
            </c:extLst>
          </c:dPt>
          <c:dPt>
            <c:idx val="79"/>
            <c:bubble3D val="0"/>
            <c:spPr>
              <a:solidFill>
                <a:srgbClr val="4DBF35"/>
              </a:solidFill>
              <a:ln w="3175">
                <a:solidFill>
                  <a:schemeClr val="lt1"/>
                </a:solidFill>
              </a:ln>
              <a:effectLst/>
            </c:spPr>
            <c:extLst>
              <c:ext xmlns:c16="http://schemas.microsoft.com/office/drawing/2014/chart" uri="{C3380CC4-5D6E-409C-BE32-E72D297353CC}">
                <c16:uniqueId val="{0000009F-ACAF-4732-AFB0-6E6BFDFBAF4D}"/>
              </c:ext>
            </c:extLst>
          </c:dPt>
          <c:dPt>
            <c:idx val="80"/>
            <c:bubble3D val="0"/>
            <c:spPr>
              <a:solidFill>
                <a:srgbClr val="4DBF35"/>
              </a:solidFill>
              <a:ln w="3175">
                <a:solidFill>
                  <a:schemeClr val="lt1"/>
                </a:solidFill>
              </a:ln>
              <a:effectLst/>
            </c:spPr>
            <c:extLst>
              <c:ext xmlns:c16="http://schemas.microsoft.com/office/drawing/2014/chart" uri="{C3380CC4-5D6E-409C-BE32-E72D297353CC}">
                <c16:uniqueId val="{000000A1-ACAF-4732-AFB0-6E6BFDFBAF4D}"/>
              </c:ext>
            </c:extLst>
          </c:dPt>
          <c:dPt>
            <c:idx val="81"/>
            <c:bubble3D val="0"/>
            <c:spPr>
              <a:solidFill>
                <a:srgbClr val="4DBF35"/>
              </a:solidFill>
              <a:ln w="3175">
                <a:solidFill>
                  <a:schemeClr val="lt1"/>
                </a:solidFill>
              </a:ln>
              <a:effectLst/>
            </c:spPr>
            <c:extLst>
              <c:ext xmlns:c16="http://schemas.microsoft.com/office/drawing/2014/chart" uri="{C3380CC4-5D6E-409C-BE32-E72D297353CC}">
                <c16:uniqueId val="{000000A3-ACAF-4732-AFB0-6E6BFDFBAF4D}"/>
              </c:ext>
            </c:extLst>
          </c:dPt>
          <c:dPt>
            <c:idx val="82"/>
            <c:bubble3D val="0"/>
            <c:spPr>
              <a:solidFill>
                <a:srgbClr val="4DBF35"/>
              </a:solidFill>
              <a:ln w="3175">
                <a:solidFill>
                  <a:schemeClr val="lt1"/>
                </a:solidFill>
              </a:ln>
              <a:effectLst/>
            </c:spPr>
            <c:extLst>
              <c:ext xmlns:c16="http://schemas.microsoft.com/office/drawing/2014/chart" uri="{C3380CC4-5D6E-409C-BE32-E72D297353CC}">
                <c16:uniqueId val="{000000A5-ACAF-4732-AFB0-6E6BFDFBAF4D}"/>
              </c:ext>
            </c:extLst>
          </c:dPt>
          <c:dPt>
            <c:idx val="83"/>
            <c:bubble3D val="0"/>
            <c:spPr>
              <a:solidFill>
                <a:srgbClr val="4DBF35"/>
              </a:solidFill>
              <a:ln w="3175">
                <a:solidFill>
                  <a:schemeClr val="lt1"/>
                </a:solidFill>
              </a:ln>
              <a:effectLst/>
            </c:spPr>
            <c:extLst>
              <c:ext xmlns:c16="http://schemas.microsoft.com/office/drawing/2014/chart" uri="{C3380CC4-5D6E-409C-BE32-E72D297353CC}">
                <c16:uniqueId val="{000000A7-ACAF-4732-AFB0-6E6BFDFBAF4D}"/>
              </c:ext>
            </c:extLst>
          </c:dPt>
          <c:dPt>
            <c:idx val="84"/>
            <c:bubble3D val="0"/>
            <c:spPr>
              <a:solidFill>
                <a:srgbClr val="4DBF35"/>
              </a:solidFill>
              <a:ln w="3175">
                <a:solidFill>
                  <a:schemeClr val="lt1"/>
                </a:solidFill>
              </a:ln>
              <a:effectLst/>
            </c:spPr>
            <c:extLst>
              <c:ext xmlns:c16="http://schemas.microsoft.com/office/drawing/2014/chart" uri="{C3380CC4-5D6E-409C-BE32-E72D297353CC}">
                <c16:uniqueId val="{000000A9-ACAF-4732-AFB0-6E6BFDFBAF4D}"/>
              </c:ext>
            </c:extLst>
          </c:dPt>
          <c:dPt>
            <c:idx val="85"/>
            <c:bubble3D val="0"/>
            <c:spPr>
              <a:solidFill>
                <a:srgbClr val="4DBF35"/>
              </a:solidFill>
              <a:ln w="3175">
                <a:solidFill>
                  <a:schemeClr val="lt1"/>
                </a:solidFill>
              </a:ln>
              <a:effectLst/>
            </c:spPr>
            <c:extLst>
              <c:ext xmlns:c16="http://schemas.microsoft.com/office/drawing/2014/chart" uri="{C3380CC4-5D6E-409C-BE32-E72D297353CC}">
                <c16:uniqueId val="{000000AB-ACAF-4732-AFB0-6E6BFDFBAF4D}"/>
              </c:ext>
            </c:extLst>
          </c:dPt>
          <c:dPt>
            <c:idx val="86"/>
            <c:bubble3D val="0"/>
            <c:spPr>
              <a:solidFill>
                <a:srgbClr val="4DBF35"/>
              </a:solidFill>
              <a:ln w="3175">
                <a:solidFill>
                  <a:schemeClr val="lt1"/>
                </a:solidFill>
              </a:ln>
              <a:effectLst/>
            </c:spPr>
            <c:extLst>
              <c:ext xmlns:c16="http://schemas.microsoft.com/office/drawing/2014/chart" uri="{C3380CC4-5D6E-409C-BE32-E72D297353CC}">
                <c16:uniqueId val="{000000AD-ACAF-4732-AFB0-6E6BFDFBAF4D}"/>
              </c:ext>
            </c:extLst>
          </c:dPt>
          <c:dPt>
            <c:idx val="87"/>
            <c:bubble3D val="0"/>
            <c:spPr>
              <a:solidFill>
                <a:srgbClr val="4DBF35"/>
              </a:solidFill>
              <a:ln w="3175">
                <a:solidFill>
                  <a:schemeClr val="lt1"/>
                </a:solidFill>
              </a:ln>
              <a:effectLst/>
            </c:spPr>
            <c:extLst>
              <c:ext xmlns:c16="http://schemas.microsoft.com/office/drawing/2014/chart" uri="{C3380CC4-5D6E-409C-BE32-E72D297353CC}">
                <c16:uniqueId val="{000000AF-ACAF-4732-AFB0-6E6BFDFBAF4D}"/>
              </c:ext>
            </c:extLst>
          </c:dPt>
          <c:dPt>
            <c:idx val="88"/>
            <c:bubble3D val="0"/>
            <c:spPr>
              <a:solidFill>
                <a:srgbClr val="4DBF35"/>
              </a:solidFill>
              <a:ln w="3175">
                <a:solidFill>
                  <a:schemeClr val="lt1"/>
                </a:solidFill>
              </a:ln>
              <a:effectLst/>
            </c:spPr>
            <c:extLst>
              <c:ext xmlns:c16="http://schemas.microsoft.com/office/drawing/2014/chart" uri="{C3380CC4-5D6E-409C-BE32-E72D297353CC}">
                <c16:uniqueId val="{000000B1-ACAF-4732-AFB0-6E6BFDFBAF4D}"/>
              </c:ext>
            </c:extLst>
          </c:dPt>
          <c:dPt>
            <c:idx val="89"/>
            <c:bubble3D val="0"/>
            <c:spPr>
              <a:solidFill>
                <a:srgbClr val="4DBF35"/>
              </a:solidFill>
              <a:ln w="3175">
                <a:solidFill>
                  <a:schemeClr val="lt1"/>
                </a:solidFill>
              </a:ln>
              <a:effectLst/>
            </c:spPr>
            <c:extLst>
              <c:ext xmlns:c16="http://schemas.microsoft.com/office/drawing/2014/chart" uri="{C3380CC4-5D6E-409C-BE32-E72D297353CC}">
                <c16:uniqueId val="{000000B3-ACAF-4732-AFB0-6E6BFDFBAF4D}"/>
              </c:ext>
            </c:extLst>
          </c:dPt>
          <c:dPt>
            <c:idx val="90"/>
            <c:bubble3D val="0"/>
            <c:spPr>
              <a:solidFill>
                <a:srgbClr val="4DBF35"/>
              </a:solidFill>
              <a:ln w="3175">
                <a:solidFill>
                  <a:schemeClr val="lt1"/>
                </a:solidFill>
              </a:ln>
              <a:effectLst/>
            </c:spPr>
            <c:extLst>
              <c:ext xmlns:c16="http://schemas.microsoft.com/office/drawing/2014/chart" uri="{C3380CC4-5D6E-409C-BE32-E72D297353CC}">
                <c16:uniqueId val="{000000B5-ACAF-4732-AFB0-6E6BFDFBAF4D}"/>
              </c:ext>
            </c:extLst>
          </c:dPt>
          <c:dPt>
            <c:idx val="91"/>
            <c:bubble3D val="0"/>
            <c:spPr>
              <a:solidFill>
                <a:srgbClr val="4DBF35"/>
              </a:solidFill>
              <a:ln w="3175">
                <a:solidFill>
                  <a:schemeClr val="lt1"/>
                </a:solidFill>
              </a:ln>
              <a:effectLst/>
            </c:spPr>
            <c:extLst>
              <c:ext xmlns:c16="http://schemas.microsoft.com/office/drawing/2014/chart" uri="{C3380CC4-5D6E-409C-BE32-E72D297353CC}">
                <c16:uniqueId val="{000000B7-ACAF-4732-AFB0-6E6BFDFBAF4D}"/>
              </c:ext>
            </c:extLst>
          </c:dPt>
          <c:dPt>
            <c:idx val="92"/>
            <c:bubble3D val="0"/>
            <c:spPr>
              <a:solidFill>
                <a:srgbClr val="4DBF35"/>
              </a:solidFill>
              <a:ln w="3175">
                <a:solidFill>
                  <a:schemeClr val="lt1"/>
                </a:solidFill>
              </a:ln>
              <a:effectLst/>
            </c:spPr>
            <c:extLst>
              <c:ext xmlns:c16="http://schemas.microsoft.com/office/drawing/2014/chart" uri="{C3380CC4-5D6E-409C-BE32-E72D297353CC}">
                <c16:uniqueId val="{000000B9-ACAF-4732-AFB0-6E6BFDFBAF4D}"/>
              </c:ext>
            </c:extLst>
          </c:dPt>
          <c:dPt>
            <c:idx val="93"/>
            <c:bubble3D val="0"/>
            <c:spPr>
              <a:solidFill>
                <a:srgbClr val="4DBF35"/>
              </a:solidFill>
              <a:ln w="3175">
                <a:solidFill>
                  <a:schemeClr val="lt1"/>
                </a:solidFill>
              </a:ln>
              <a:effectLst/>
            </c:spPr>
            <c:extLst>
              <c:ext xmlns:c16="http://schemas.microsoft.com/office/drawing/2014/chart" uri="{C3380CC4-5D6E-409C-BE32-E72D297353CC}">
                <c16:uniqueId val="{000000BB-ACAF-4732-AFB0-6E6BFDFBAF4D}"/>
              </c:ext>
            </c:extLst>
          </c:dPt>
          <c:dPt>
            <c:idx val="94"/>
            <c:bubble3D val="0"/>
            <c:spPr>
              <a:solidFill>
                <a:srgbClr val="4DBF35"/>
              </a:solidFill>
              <a:ln w="3175">
                <a:solidFill>
                  <a:schemeClr val="lt1"/>
                </a:solidFill>
              </a:ln>
              <a:effectLst/>
            </c:spPr>
            <c:extLst>
              <c:ext xmlns:c16="http://schemas.microsoft.com/office/drawing/2014/chart" uri="{C3380CC4-5D6E-409C-BE32-E72D297353CC}">
                <c16:uniqueId val="{000000BD-ACAF-4732-AFB0-6E6BFDFBAF4D}"/>
              </c:ext>
            </c:extLst>
          </c:dPt>
          <c:dPt>
            <c:idx val="95"/>
            <c:bubble3D val="0"/>
            <c:spPr>
              <a:solidFill>
                <a:srgbClr val="4DBF35"/>
              </a:solidFill>
              <a:ln w="3175">
                <a:solidFill>
                  <a:schemeClr val="lt1"/>
                </a:solidFill>
              </a:ln>
              <a:effectLst/>
            </c:spPr>
            <c:extLst>
              <c:ext xmlns:c16="http://schemas.microsoft.com/office/drawing/2014/chart" uri="{C3380CC4-5D6E-409C-BE32-E72D297353CC}">
                <c16:uniqueId val="{000000BF-ACAF-4732-AFB0-6E6BFDFBAF4D}"/>
              </c:ext>
            </c:extLst>
          </c:dPt>
          <c:dPt>
            <c:idx val="96"/>
            <c:bubble3D val="0"/>
            <c:spPr>
              <a:solidFill>
                <a:srgbClr val="4DBF35"/>
              </a:solidFill>
              <a:ln w="3175">
                <a:solidFill>
                  <a:schemeClr val="lt1"/>
                </a:solidFill>
              </a:ln>
              <a:effectLst/>
            </c:spPr>
            <c:extLst>
              <c:ext xmlns:c16="http://schemas.microsoft.com/office/drawing/2014/chart" uri="{C3380CC4-5D6E-409C-BE32-E72D297353CC}">
                <c16:uniqueId val="{000000C1-ACAF-4732-AFB0-6E6BFDFBAF4D}"/>
              </c:ext>
            </c:extLst>
          </c:dPt>
          <c:dPt>
            <c:idx val="97"/>
            <c:bubble3D val="0"/>
            <c:spPr>
              <a:solidFill>
                <a:srgbClr val="4DBF35"/>
              </a:solidFill>
              <a:ln w="3175">
                <a:solidFill>
                  <a:schemeClr val="lt1"/>
                </a:solidFill>
              </a:ln>
              <a:effectLst/>
            </c:spPr>
            <c:extLst>
              <c:ext xmlns:c16="http://schemas.microsoft.com/office/drawing/2014/chart" uri="{C3380CC4-5D6E-409C-BE32-E72D297353CC}">
                <c16:uniqueId val="{000000C3-ACAF-4732-AFB0-6E6BFDFBAF4D}"/>
              </c:ext>
            </c:extLst>
          </c:dPt>
          <c:dPt>
            <c:idx val="98"/>
            <c:bubble3D val="0"/>
            <c:spPr>
              <a:solidFill>
                <a:srgbClr val="4DBF35"/>
              </a:solidFill>
              <a:ln w="3175">
                <a:solidFill>
                  <a:schemeClr val="lt1"/>
                </a:solidFill>
              </a:ln>
              <a:effectLst/>
            </c:spPr>
            <c:extLst>
              <c:ext xmlns:c16="http://schemas.microsoft.com/office/drawing/2014/chart" uri="{C3380CC4-5D6E-409C-BE32-E72D297353CC}">
                <c16:uniqueId val="{000000C5-ACAF-4732-AFB0-6E6BFDFBAF4D}"/>
              </c:ext>
            </c:extLst>
          </c:dPt>
          <c:dPt>
            <c:idx val="99"/>
            <c:bubble3D val="0"/>
            <c:spPr>
              <a:solidFill>
                <a:srgbClr val="4DBF35"/>
              </a:solidFill>
              <a:ln w="3175">
                <a:solidFill>
                  <a:schemeClr val="lt1"/>
                </a:solidFill>
              </a:ln>
              <a:effectLst/>
            </c:spPr>
            <c:extLst>
              <c:ext xmlns:c16="http://schemas.microsoft.com/office/drawing/2014/chart" uri="{C3380CC4-5D6E-409C-BE32-E72D297353CC}">
                <c16:uniqueId val="{000000C7-ACAF-4732-AFB0-6E6BFDFBAF4D}"/>
              </c:ext>
            </c:extLst>
          </c:dPt>
          <c:dPt>
            <c:idx val="100"/>
            <c:bubble3D val="0"/>
            <c:spPr>
              <a:noFill/>
              <a:ln w="3175">
                <a:noFill/>
              </a:ln>
              <a:effectLst/>
            </c:spPr>
            <c:extLst>
              <c:ext xmlns:c16="http://schemas.microsoft.com/office/drawing/2014/chart" uri="{C3380CC4-5D6E-409C-BE32-E72D297353CC}">
                <c16:uniqueId val="{000000C9-ACAF-4732-AFB0-6E6BFDFBAF4D}"/>
              </c:ext>
            </c:extLst>
          </c:dPt>
          <c:val>
            <c:numRef>
              <c:f>Gauge!$O$2:$O$102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ACAF-4732-AFB0-6E6BFDFBAF4D}"/>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pattFill prst="dkUpDiag">
                <a:fgClr>
                  <a:srgbClr val="00B0F0"/>
                </a:fgClr>
                <a:bgClr>
                  <a:srgbClr val="009ED6"/>
                </a:bgClr>
              </a:pattFill>
              <a:ln w="19050">
                <a:solidFill>
                  <a:schemeClr val="lt1"/>
                </a:solidFill>
              </a:ln>
              <a:effectLst/>
            </c:spPr>
            <c:extLst>
              <c:ext xmlns:c16="http://schemas.microsoft.com/office/drawing/2014/chart" uri="{C3380CC4-5D6E-409C-BE32-E72D297353CC}">
                <c16:uniqueId val="{00000001-DB1B-40EC-B9F7-63721A7DE259}"/>
              </c:ext>
            </c:extLst>
          </c:dPt>
          <c:dPt>
            <c:idx val="1"/>
            <c:bubble3D val="0"/>
            <c:spPr>
              <a:pattFill prst="dkUpDiag">
                <a:fgClr>
                  <a:schemeClr val="bg1">
                    <a:lumMod val="85000"/>
                  </a:schemeClr>
                </a:fgClr>
                <a:bgClr>
                  <a:srgbClr val="CFCFCF"/>
                </a:bgClr>
              </a:pattFill>
              <a:ln w="19050">
                <a:solidFill>
                  <a:schemeClr val="lt1"/>
                </a:solidFill>
              </a:ln>
              <a:effectLst/>
            </c:spPr>
            <c:extLst>
              <c:ext xmlns:c16="http://schemas.microsoft.com/office/drawing/2014/chart" uri="{C3380CC4-5D6E-409C-BE32-E72D297353CC}">
                <c16:uniqueId val="{00000003-DB1B-40EC-B9F7-63721A7DE259}"/>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DB1B-40EC-B9F7-63721A7DE259}"/>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FFC4-4A70-8E78-40D6A121732F}"/>
            </c:ext>
          </c:extLst>
        </c:ser>
        <c:ser>
          <c:idx val="1"/>
          <c:order val="1"/>
          <c:tx>
            <c:strRef>
              <c:f>'Progress Bar'!$M$2</c:f>
              <c:strCache>
                <c:ptCount val="1"/>
                <c:pt idx="0">
                  <c:v>Remainder</c:v>
                </c:pt>
              </c:strCache>
            </c:strRef>
          </c:tx>
          <c:spPr>
            <a:pattFill prst="dkUpDiag">
              <a:fgClr>
                <a:schemeClr val="bg1">
                  <a:lumMod val="95000"/>
                </a:schemeClr>
              </a:fgClr>
              <a:bgClr>
                <a:schemeClr val="bg1">
                  <a:lumMod val="8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FFC4-4A70-8E78-40D6A121732F}"/>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bg1">
                  <a:lumMod val="85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ABD2-4388-B68C-54BD97D0436F}"/>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47657783-08FA-48AB-88FE-7D8AAB1D1EA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BD2-4388-B68C-54BD97D0436F}"/>
                </c:ext>
              </c:extLst>
            </c:dLbl>
            <c:dLbl>
              <c:idx val="1"/>
              <c:tx>
                <c:rich>
                  <a:bodyPr/>
                  <a:lstStyle/>
                  <a:p>
                    <a:fld id="{A7020CB8-A3E6-4234-90B3-A4FDB15C703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BD2-4388-B68C-54BD97D0436F}"/>
                </c:ext>
              </c:extLst>
            </c:dLbl>
            <c:dLbl>
              <c:idx val="2"/>
              <c:tx>
                <c:rich>
                  <a:bodyPr/>
                  <a:lstStyle/>
                  <a:p>
                    <a:fld id="{A64D0BDC-D05D-4168-BFF5-6D79966AE50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BD2-4388-B68C-54BD97D0436F}"/>
                </c:ext>
              </c:extLst>
            </c:dLbl>
            <c:dLbl>
              <c:idx val="3"/>
              <c:tx>
                <c:rich>
                  <a:bodyPr/>
                  <a:lstStyle/>
                  <a:p>
                    <a:fld id="{C609DCCE-A1E3-40B5-B638-DF16AAE5EE4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BD2-4388-B68C-54BD97D0436F}"/>
                </c:ext>
              </c:extLst>
            </c:dLbl>
            <c:dLbl>
              <c:idx val="4"/>
              <c:tx>
                <c:rich>
                  <a:bodyPr/>
                  <a:lstStyle/>
                  <a:p>
                    <a:fld id="{AFA0C62F-6FB1-4E8F-8EB8-79BC4D2998A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BD2-4388-B68C-54BD97D0436F}"/>
                </c:ext>
              </c:extLst>
            </c:dLbl>
            <c:dLbl>
              <c:idx val="5"/>
              <c:tx>
                <c:rich>
                  <a:bodyPr/>
                  <a:lstStyle/>
                  <a:p>
                    <a:fld id="{022F184D-262F-4D91-BE97-15DED69FCE9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BD2-4388-B68C-54BD97D0436F}"/>
                </c:ext>
              </c:extLst>
            </c:dLbl>
            <c:dLbl>
              <c:idx val="6"/>
              <c:tx>
                <c:rich>
                  <a:bodyPr/>
                  <a:lstStyle/>
                  <a:p>
                    <a:fld id="{888BDE57-E719-4F55-BC7B-A7DE315D049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BD2-4388-B68C-54BD97D0436F}"/>
                </c:ext>
              </c:extLst>
            </c:dLbl>
            <c:dLbl>
              <c:idx val="7"/>
              <c:tx>
                <c:rich>
                  <a:bodyPr/>
                  <a:lstStyle/>
                  <a:p>
                    <a:fld id="{8DE62CD2-961E-4012-BDDF-B2F5A6B2876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BD2-4388-B68C-54BD97D0436F}"/>
                </c:ext>
              </c:extLst>
            </c:dLbl>
            <c:dLbl>
              <c:idx val="8"/>
              <c:tx>
                <c:rich>
                  <a:bodyPr/>
                  <a:lstStyle/>
                  <a:p>
                    <a:fld id="{2590F4EC-57CE-4B47-87DB-5FE5B7505E9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BD2-4388-B68C-54BD97D0436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D2-4388-B68C-54BD97D0436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D2-4388-B68C-54BD97D0436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BD2-4388-B68C-54BD97D0436F}"/>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BD2-4388-B68C-54BD97D0436F}"/>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BD2-4388-B68C-54BD97D0436F}"/>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BD2-4388-B68C-54BD97D0436F}"/>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BD2-4388-B68C-54BD97D0436F}"/>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BD2-4388-B68C-54BD97D0436F}"/>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BD2-4388-B68C-54BD97D0436F}"/>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BD2-4388-B68C-54BD97D0436F}"/>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BD2-4388-B68C-54BD97D0436F}"/>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ABD2-4388-B68C-54BD97D0436F}"/>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6821-4A9D-9294-689189DB5077}"/>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6821-4A9D-9294-689189DB5077}"/>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6821-4A9D-9294-689189DB5077}"/>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bg1"/>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bg1">
                  <a:lumMod val="85000"/>
                </a:schemeClr>
              </a:solidFill>
              <a:round/>
            </a:ln>
            <a:effectLst/>
          </c:spPr>
          <c:marker>
            <c:symbol val="circle"/>
            <c:size val="25"/>
            <c:spPr>
              <a:solidFill>
                <a:schemeClr val="bg1">
                  <a:lumMod val="85000"/>
                </a:schemeClr>
              </a:solidFill>
              <a:ln w="9525">
                <a:noFill/>
              </a:ln>
              <a:effectLst/>
            </c:spPr>
          </c:marker>
          <c:dLbls>
            <c:dLbl>
              <c:idx val="0"/>
              <c:tx>
                <c:rich>
                  <a:bodyPr/>
                  <a:lstStyle/>
                  <a:p>
                    <a:fld id="{F600E8C7-D416-4575-AF49-D846486B06E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8974-4A5E-B215-AF4837C6ACA8}"/>
                </c:ext>
              </c:extLst>
            </c:dLbl>
            <c:dLbl>
              <c:idx val="1"/>
              <c:tx>
                <c:rich>
                  <a:bodyPr/>
                  <a:lstStyle/>
                  <a:p>
                    <a:fld id="{E8446B83-64A3-4378-B1E0-92616532BC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974-4A5E-B215-AF4837C6ACA8}"/>
                </c:ext>
              </c:extLst>
            </c:dLbl>
            <c:dLbl>
              <c:idx val="2"/>
              <c:tx>
                <c:rich>
                  <a:bodyPr/>
                  <a:lstStyle/>
                  <a:p>
                    <a:fld id="{1AC0A69F-6B36-4F3C-B588-76789DFD91C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974-4A5E-B215-AF4837C6ACA8}"/>
                </c:ext>
              </c:extLst>
            </c:dLbl>
            <c:dLbl>
              <c:idx val="3"/>
              <c:tx>
                <c:rich>
                  <a:bodyPr/>
                  <a:lstStyle/>
                  <a:p>
                    <a:fld id="{C54DEA14-7343-4950-869C-75C78114618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974-4A5E-B215-AF4837C6ACA8}"/>
                </c:ext>
              </c:extLst>
            </c:dLbl>
            <c:dLbl>
              <c:idx val="4"/>
              <c:tx>
                <c:rich>
                  <a:bodyPr/>
                  <a:lstStyle/>
                  <a:p>
                    <a:fld id="{F9440AE9-895C-4241-9D50-190012EE4F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974-4A5E-B215-AF4837C6ACA8}"/>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8974-4A5E-B215-AF4837C6ACA8}"/>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8974-4A5E-B215-AF4837C6ACA8}"/>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25400" cap="rnd">
              <a:noFill/>
              <a:round/>
            </a:ln>
            <a:effectLst/>
          </c:spPr>
          <c:marker>
            <c:symbol val="square"/>
            <c:size val="13"/>
            <c:spPr>
              <a:solidFill>
                <a:schemeClr val="bg1">
                  <a:lumMod val="85000"/>
                </a:schemeClr>
              </a:solidFill>
              <a:ln w="9525">
                <a:solidFill>
                  <a:schemeClr val="bg1"/>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A16A-4154-8D8D-B48FF6907B4C}"/>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bg1"/>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A16A-4154-8D8D-B48FF6907B4C}"/>
            </c:ext>
          </c:extLst>
        </c:ser>
        <c:ser>
          <c:idx val="2"/>
          <c:order val="2"/>
          <c:tx>
            <c:strRef>
              <c:f>Waffle!$L$2</c:f>
              <c:strCache>
                <c:ptCount val="1"/>
                <c:pt idx="0">
                  <c:v>Marker</c:v>
                </c:pt>
              </c:strCache>
            </c:strRef>
          </c:tx>
          <c:spPr>
            <a:ln w="25400" cap="rnd">
              <a:noFill/>
              <a:round/>
            </a:ln>
            <a:effectLst/>
          </c:spPr>
          <c:marker>
            <c:symbol val="none"/>
          </c:marker>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6A-4154-8D8D-B48FF6907B4C}"/>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6A-4154-8D8D-B48FF6907B4C}"/>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6A-4154-8D8D-B48FF6907B4C}"/>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6A-4154-8D8D-B48FF6907B4C}"/>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6A-4154-8D8D-B48FF6907B4C}"/>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6A-4154-8D8D-B48FF6907B4C}"/>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6A-4154-8D8D-B48FF6907B4C}"/>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6A-4154-8D8D-B48FF6907B4C}"/>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6A-4154-8D8D-B48FF6907B4C}"/>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6A-4154-8D8D-B48FF6907B4C}"/>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6A-4154-8D8D-B48FF6907B4C}"/>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6A-4154-8D8D-B48FF6907B4C}"/>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6A-4154-8D8D-B48FF6907B4C}"/>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6A-4154-8D8D-B48FF6907B4C}"/>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6A-4154-8D8D-B48FF6907B4C}"/>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6A-4154-8D8D-B48FF6907B4C}"/>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6A-4154-8D8D-B48FF6907B4C}"/>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6A-4154-8D8D-B48FF6907B4C}"/>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6A-4154-8D8D-B48FF6907B4C}"/>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6A-4154-8D8D-B48FF6907B4C}"/>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6A-4154-8D8D-B48FF6907B4C}"/>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6A-4154-8D8D-B48FF6907B4C}"/>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6A-4154-8D8D-B48FF6907B4C}"/>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6A-4154-8D8D-B48FF6907B4C}"/>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6A-4154-8D8D-B48FF6907B4C}"/>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6A-4154-8D8D-B48FF6907B4C}"/>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6A-4154-8D8D-B48FF6907B4C}"/>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6A-4154-8D8D-B48FF6907B4C}"/>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6A-4154-8D8D-B48FF6907B4C}"/>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16A-4154-8D8D-B48FF6907B4C}"/>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16A-4154-8D8D-B48FF6907B4C}"/>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16A-4154-8D8D-B48FF6907B4C}"/>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16A-4154-8D8D-B48FF6907B4C}"/>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16A-4154-8D8D-B48FF6907B4C}"/>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16A-4154-8D8D-B48FF6907B4C}"/>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16A-4154-8D8D-B48FF6907B4C}"/>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16A-4154-8D8D-B48FF6907B4C}"/>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16A-4154-8D8D-B48FF6907B4C}"/>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16A-4154-8D8D-B48FF6907B4C}"/>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16A-4154-8D8D-B48FF6907B4C}"/>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16A-4154-8D8D-B48FF6907B4C}"/>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16A-4154-8D8D-B48FF6907B4C}"/>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16A-4154-8D8D-B48FF6907B4C}"/>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16A-4154-8D8D-B48FF6907B4C}"/>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16A-4154-8D8D-B48FF6907B4C}"/>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16A-4154-8D8D-B48FF6907B4C}"/>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16A-4154-8D8D-B48FF6907B4C}"/>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16A-4154-8D8D-B48FF6907B4C}"/>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16A-4154-8D8D-B48FF6907B4C}"/>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16A-4154-8D8D-B48FF6907B4C}"/>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16A-4154-8D8D-B48FF6907B4C}"/>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16A-4154-8D8D-B48FF6907B4C}"/>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16A-4154-8D8D-B48FF6907B4C}"/>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16A-4154-8D8D-B48FF6907B4C}"/>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16A-4154-8D8D-B48FF6907B4C}"/>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16A-4154-8D8D-B48FF6907B4C}"/>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16A-4154-8D8D-B48FF6907B4C}"/>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16A-4154-8D8D-B48FF6907B4C}"/>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16A-4154-8D8D-B48FF6907B4C}"/>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16A-4154-8D8D-B48FF6907B4C}"/>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16A-4154-8D8D-B48FF6907B4C}"/>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16A-4154-8D8D-B48FF6907B4C}"/>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16A-4154-8D8D-B48FF6907B4C}"/>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16A-4154-8D8D-B48FF6907B4C}"/>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16A-4154-8D8D-B48FF6907B4C}"/>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16A-4154-8D8D-B48FF6907B4C}"/>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16A-4154-8D8D-B48FF6907B4C}"/>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16A-4154-8D8D-B48FF6907B4C}"/>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16A-4154-8D8D-B48FF6907B4C}"/>
                </c:ext>
              </c:extLst>
            </c:dLbl>
            <c:dLbl>
              <c:idx val="69"/>
              <c:tx>
                <c:rich>
                  <a:bodyPr/>
                  <a:lstStyle/>
                  <a:p>
                    <a:fld id="{9F6FDBF6-9E36-433D-9B00-946FC031C4C2}"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A16A-4154-8D8D-B48FF6907B4C}"/>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16A-4154-8D8D-B48FF6907B4C}"/>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16A-4154-8D8D-B48FF6907B4C}"/>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16A-4154-8D8D-B48FF6907B4C}"/>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16A-4154-8D8D-B48FF6907B4C}"/>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16A-4154-8D8D-B48FF6907B4C}"/>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16A-4154-8D8D-B48FF6907B4C}"/>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16A-4154-8D8D-B48FF6907B4C}"/>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16A-4154-8D8D-B48FF6907B4C}"/>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16A-4154-8D8D-B48FF6907B4C}"/>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16A-4154-8D8D-B48FF6907B4C}"/>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16A-4154-8D8D-B48FF6907B4C}"/>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16A-4154-8D8D-B48FF6907B4C}"/>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16A-4154-8D8D-B48FF6907B4C}"/>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16A-4154-8D8D-B48FF6907B4C}"/>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16A-4154-8D8D-B48FF6907B4C}"/>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16A-4154-8D8D-B48FF6907B4C}"/>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16A-4154-8D8D-B48FF6907B4C}"/>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16A-4154-8D8D-B48FF6907B4C}"/>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16A-4154-8D8D-B48FF6907B4C}"/>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16A-4154-8D8D-B48FF6907B4C}"/>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16A-4154-8D8D-B48FF6907B4C}"/>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16A-4154-8D8D-B48FF6907B4C}"/>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16A-4154-8D8D-B48FF6907B4C}"/>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16A-4154-8D8D-B48FF6907B4C}"/>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16A-4154-8D8D-B48FF6907B4C}"/>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16A-4154-8D8D-B48FF6907B4C}"/>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16A-4154-8D8D-B48FF6907B4C}"/>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16A-4154-8D8D-B48FF6907B4C}"/>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16A-4154-8D8D-B48FF6907B4C}"/>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16A-4154-8D8D-B48FF6907B4C}"/>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A16A-4154-8D8D-B48FF6907B4C}"/>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US" sz="1000">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F28-4E0C-A144-A9CF1F1361EF}"/>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16C62750-CE03-4B2C-83CB-171788893A5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F28-4E0C-A144-A9CF1F1361EF}"/>
                </c:ext>
              </c:extLst>
            </c:dLbl>
            <c:dLbl>
              <c:idx val="1"/>
              <c:tx>
                <c:rich>
                  <a:bodyPr/>
                  <a:lstStyle/>
                  <a:p>
                    <a:fld id="{D8681266-0D8D-4AE5-8BFA-0B2831CC4D4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F28-4E0C-A144-A9CF1F1361EF}"/>
                </c:ext>
              </c:extLst>
            </c:dLbl>
            <c:dLbl>
              <c:idx val="2"/>
              <c:tx>
                <c:rich>
                  <a:bodyPr/>
                  <a:lstStyle/>
                  <a:p>
                    <a:fld id="{7338AED8-5E9F-450A-A626-C55365EDDAF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F28-4E0C-A144-A9CF1F1361EF}"/>
                </c:ext>
              </c:extLst>
            </c:dLbl>
            <c:dLbl>
              <c:idx val="3"/>
              <c:tx>
                <c:rich>
                  <a:bodyPr/>
                  <a:lstStyle/>
                  <a:p>
                    <a:fld id="{DB09FE14-9F06-4BB9-85D9-1B5B5A78AF0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F28-4E0C-A144-A9CF1F1361EF}"/>
                </c:ext>
              </c:extLst>
            </c:dLbl>
            <c:dLbl>
              <c:idx val="4"/>
              <c:tx>
                <c:rich>
                  <a:bodyPr/>
                  <a:lstStyle/>
                  <a:p>
                    <a:fld id="{75AC4B73-ED73-4A1D-8DF7-D70388B926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F28-4E0C-A144-A9CF1F1361EF}"/>
                </c:ext>
              </c:extLst>
            </c:dLbl>
            <c:dLbl>
              <c:idx val="5"/>
              <c:tx>
                <c:rich>
                  <a:bodyPr/>
                  <a:lstStyle/>
                  <a:p>
                    <a:fld id="{876A3D3C-085C-47DD-AE68-228BE14B32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F28-4E0C-A144-A9CF1F1361EF}"/>
                </c:ext>
              </c:extLst>
            </c:dLbl>
            <c:dLbl>
              <c:idx val="6"/>
              <c:tx>
                <c:rich>
                  <a:bodyPr/>
                  <a:lstStyle/>
                  <a:p>
                    <a:fld id="{4F663EB3-396D-46A6-98BE-64652B1FC43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F28-4E0C-A144-A9CF1F1361EF}"/>
                </c:ext>
              </c:extLst>
            </c:dLbl>
            <c:dLbl>
              <c:idx val="7"/>
              <c:tx>
                <c:rich>
                  <a:bodyPr/>
                  <a:lstStyle/>
                  <a:p>
                    <a:fld id="{60BC31B4-356E-4383-8709-B0CFF56FB8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FF28-4E0C-A144-A9CF1F1361EF}"/>
                </c:ext>
              </c:extLst>
            </c:dLbl>
            <c:dLbl>
              <c:idx val="8"/>
              <c:tx>
                <c:rich>
                  <a:bodyPr/>
                  <a:lstStyle/>
                  <a:p>
                    <a:fld id="{BC8FF051-81B2-4A29-B12B-D375FAC94A6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FF28-4E0C-A144-A9CF1F1361EF}"/>
                </c:ext>
              </c:extLst>
            </c:dLbl>
            <c:dLbl>
              <c:idx val="9"/>
              <c:tx>
                <c:rich>
                  <a:bodyPr/>
                  <a:lstStyle/>
                  <a:p>
                    <a:fld id="{D50E2636-E49F-4627-AF20-CD145E7EFE6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F28-4E0C-A144-A9CF1F1361EF}"/>
                </c:ext>
              </c:extLst>
            </c:dLbl>
            <c:dLbl>
              <c:idx val="10"/>
              <c:tx>
                <c:rich>
                  <a:bodyPr/>
                  <a:lstStyle/>
                  <a:p>
                    <a:fld id="{16E5EEC9-322A-4CE0-AFB5-987CCF82E01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FF28-4E0C-A144-A9CF1F1361EF}"/>
                </c:ext>
              </c:extLst>
            </c:dLbl>
            <c:dLbl>
              <c:idx val="11"/>
              <c:tx>
                <c:rich>
                  <a:bodyPr/>
                  <a:lstStyle/>
                  <a:p>
                    <a:fld id="{0F525972-1369-4B72-8F87-0F8F567F52F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FF28-4E0C-A144-A9CF1F1361EF}"/>
                </c:ext>
              </c:extLst>
            </c:dLbl>
            <c:dLbl>
              <c:idx val="12"/>
              <c:tx>
                <c:rich>
                  <a:bodyPr/>
                  <a:lstStyle/>
                  <a:p>
                    <a:fld id="{D64206D6-5465-440E-A531-8445321B3A0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FF28-4E0C-A144-A9CF1F1361EF}"/>
                </c:ext>
              </c:extLst>
            </c:dLbl>
            <c:dLbl>
              <c:idx val="13"/>
              <c:tx>
                <c:rich>
                  <a:bodyPr/>
                  <a:lstStyle/>
                  <a:p>
                    <a:fld id="{179D4085-0B54-4CD8-AC18-9E4C846D1AB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FF28-4E0C-A144-A9CF1F1361EF}"/>
                </c:ext>
              </c:extLst>
            </c:dLbl>
            <c:dLbl>
              <c:idx val="14"/>
              <c:tx>
                <c:rich>
                  <a:bodyPr/>
                  <a:lstStyle/>
                  <a:p>
                    <a:fld id="{848CC330-7286-4970-A587-7DC0C82B1EB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FF28-4E0C-A144-A9CF1F1361EF}"/>
                </c:ext>
              </c:extLst>
            </c:dLbl>
            <c:dLbl>
              <c:idx val="15"/>
              <c:tx>
                <c:rich>
                  <a:bodyPr/>
                  <a:lstStyle/>
                  <a:p>
                    <a:fld id="{3F57D08C-347B-46F6-8582-A8A1B5DB60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FF28-4E0C-A144-A9CF1F1361EF}"/>
                </c:ext>
              </c:extLst>
            </c:dLbl>
            <c:dLbl>
              <c:idx val="16"/>
              <c:tx>
                <c:rich>
                  <a:bodyPr/>
                  <a:lstStyle/>
                  <a:p>
                    <a:fld id="{D7505E3F-FC53-405B-90C0-1CFA8A17977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FF28-4E0C-A144-A9CF1F1361EF}"/>
                </c:ext>
              </c:extLst>
            </c:dLbl>
            <c:dLbl>
              <c:idx val="17"/>
              <c:tx>
                <c:rich>
                  <a:bodyPr/>
                  <a:lstStyle/>
                  <a:p>
                    <a:fld id="{591F7704-05AF-4FF3-8EB0-7A9E69BA30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FF28-4E0C-A144-A9CF1F1361EF}"/>
                </c:ext>
              </c:extLst>
            </c:dLbl>
            <c:dLbl>
              <c:idx val="18"/>
              <c:tx>
                <c:rich>
                  <a:bodyPr/>
                  <a:lstStyle/>
                  <a:p>
                    <a:fld id="{BF4B57BA-77CF-481A-99A7-C6A46450FB8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FF28-4E0C-A144-A9CF1F1361EF}"/>
                </c:ext>
              </c:extLst>
            </c:dLbl>
            <c:dLbl>
              <c:idx val="19"/>
              <c:tx>
                <c:rich>
                  <a:bodyPr/>
                  <a:lstStyle/>
                  <a:p>
                    <a:fld id="{C9E697C9-3CB2-41E0-9F66-16AC613C177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FF28-4E0C-A144-A9CF1F1361EF}"/>
                </c:ext>
              </c:extLst>
            </c:dLbl>
            <c:dLbl>
              <c:idx val="20"/>
              <c:tx>
                <c:rich>
                  <a:bodyPr/>
                  <a:lstStyle/>
                  <a:p>
                    <a:fld id="{343DDF03-1BC8-458A-AABC-D20172D4DEF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FF28-4E0C-A144-A9CF1F1361EF}"/>
                </c:ext>
              </c:extLst>
            </c:dLbl>
            <c:dLbl>
              <c:idx val="21"/>
              <c:tx>
                <c:rich>
                  <a:bodyPr/>
                  <a:lstStyle/>
                  <a:p>
                    <a:fld id="{998EB912-20B6-47BB-837A-CAE538FE077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FF28-4E0C-A144-A9CF1F1361EF}"/>
                </c:ext>
              </c:extLst>
            </c:dLbl>
            <c:dLbl>
              <c:idx val="22"/>
              <c:tx>
                <c:rich>
                  <a:bodyPr/>
                  <a:lstStyle/>
                  <a:p>
                    <a:fld id="{1698C115-95BE-4E3E-BD1D-CA4EA7EFD16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FF28-4E0C-A144-A9CF1F1361EF}"/>
                </c:ext>
              </c:extLst>
            </c:dLbl>
            <c:dLbl>
              <c:idx val="23"/>
              <c:tx>
                <c:rich>
                  <a:bodyPr/>
                  <a:lstStyle/>
                  <a:p>
                    <a:fld id="{226AA074-9307-4EE3-B898-ED5D2CCA63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FF28-4E0C-A144-A9CF1F1361EF}"/>
                </c:ext>
              </c:extLst>
            </c:dLbl>
            <c:dLbl>
              <c:idx val="24"/>
              <c:tx>
                <c:rich>
                  <a:bodyPr/>
                  <a:lstStyle/>
                  <a:p>
                    <a:fld id="{9812E1AF-DCE0-4CB9-90C9-B905A91EC1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FF28-4E0C-A144-A9CF1F1361EF}"/>
                </c:ext>
              </c:extLst>
            </c:dLbl>
            <c:dLbl>
              <c:idx val="25"/>
              <c:tx>
                <c:rich>
                  <a:bodyPr/>
                  <a:lstStyle/>
                  <a:p>
                    <a:fld id="{8405F122-4681-4378-8470-C43C57BCA09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FF28-4E0C-A144-A9CF1F1361EF}"/>
                </c:ext>
              </c:extLst>
            </c:dLbl>
            <c:dLbl>
              <c:idx val="26"/>
              <c:tx>
                <c:rich>
                  <a:bodyPr/>
                  <a:lstStyle/>
                  <a:p>
                    <a:fld id="{7C8B61E5-19F3-48FF-B5C5-5DA148C474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FF28-4E0C-A144-A9CF1F1361EF}"/>
                </c:ext>
              </c:extLst>
            </c:dLbl>
            <c:dLbl>
              <c:idx val="27"/>
              <c:tx>
                <c:rich>
                  <a:bodyPr/>
                  <a:lstStyle/>
                  <a:p>
                    <a:fld id="{54E91370-F2BE-45F5-892A-7D9D098E004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FF28-4E0C-A144-A9CF1F1361EF}"/>
                </c:ext>
              </c:extLst>
            </c:dLbl>
            <c:dLbl>
              <c:idx val="28"/>
              <c:tx>
                <c:rich>
                  <a:bodyPr/>
                  <a:lstStyle/>
                  <a:p>
                    <a:fld id="{ADBCD5F9-AC09-4D80-BF7D-DDDE8262DC2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FF28-4E0C-A144-A9CF1F1361EF}"/>
                </c:ext>
              </c:extLst>
            </c:dLbl>
            <c:dLbl>
              <c:idx val="29"/>
              <c:tx>
                <c:rich>
                  <a:bodyPr/>
                  <a:lstStyle/>
                  <a:p>
                    <a:fld id="{5B5DE7A3-B335-48A8-ADBD-DF6E6CEDFAF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FF28-4E0C-A144-A9CF1F1361EF}"/>
                </c:ext>
              </c:extLst>
            </c:dLbl>
            <c:dLbl>
              <c:idx val="30"/>
              <c:tx>
                <c:rich>
                  <a:bodyPr/>
                  <a:lstStyle/>
                  <a:p>
                    <a:fld id="{89A874DC-33D1-4C16-9648-486DD2ED06B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FF28-4E0C-A144-A9CF1F1361EF}"/>
                </c:ext>
              </c:extLst>
            </c:dLbl>
            <c:dLbl>
              <c:idx val="31"/>
              <c:tx>
                <c:rich>
                  <a:bodyPr/>
                  <a:lstStyle/>
                  <a:p>
                    <a:fld id="{B3472BFB-5CAC-4EB8-B133-F3371DC48DE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FF28-4E0C-A144-A9CF1F1361EF}"/>
                </c:ext>
              </c:extLst>
            </c:dLbl>
            <c:dLbl>
              <c:idx val="32"/>
              <c:tx>
                <c:rich>
                  <a:bodyPr/>
                  <a:lstStyle/>
                  <a:p>
                    <a:fld id="{8FEE80B7-9CA6-4724-B0CA-B4B83A0FB15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FF28-4E0C-A144-A9CF1F1361EF}"/>
                </c:ext>
              </c:extLst>
            </c:dLbl>
            <c:dLbl>
              <c:idx val="33"/>
              <c:tx>
                <c:rich>
                  <a:bodyPr/>
                  <a:lstStyle/>
                  <a:p>
                    <a:fld id="{8E66F5C1-EFC3-492B-93E4-FC2CE91D6E0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FF28-4E0C-A144-A9CF1F1361EF}"/>
                </c:ext>
              </c:extLst>
            </c:dLbl>
            <c:dLbl>
              <c:idx val="34"/>
              <c:tx>
                <c:rich>
                  <a:bodyPr/>
                  <a:lstStyle/>
                  <a:p>
                    <a:fld id="{B0F66031-3BAC-416B-A6CD-8BC5203819F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FF28-4E0C-A144-A9CF1F1361EF}"/>
                </c:ext>
              </c:extLst>
            </c:dLbl>
            <c:dLbl>
              <c:idx val="35"/>
              <c:tx>
                <c:rich>
                  <a:bodyPr/>
                  <a:lstStyle/>
                  <a:p>
                    <a:fld id="{D4CCBE47-CA41-4904-BE09-3686A707B61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FF28-4E0C-A144-A9CF1F1361EF}"/>
                </c:ext>
              </c:extLst>
            </c:dLbl>
            <c:dLbl>
              <c:idx val="36"/>
              <c:tx>
                <c:rich>
                  <a:bodyPr/>
                  <a:lstStyle/>
                  <a:p>
                    <a:fld id="{CA499123-C56A-457D-8E6B-B82226AED91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FF28-4E0C-A144-A9CF1F1361EF}"/>
                </c:ext>
              </c:extLst>
            </c:dLbl>
            <c:dLbl>
              <c:idx val="37"/>
              <c:tx>
                <c:rich>
                  <a:bodyPr/>
                  <a:lstStyle/>
                  <a:p>
                    <a:fld id="{E7AF6B20-5F59-41FD-A4C9-6AF34D4A3D2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FF28-4E0C-A144-A9CF1F1361EF}"/>
                </c:ext>
              </c:extLst>
            </c:dLbl>
            <c:dLbl>
              <c:idx val="38"/>
              <c:tx>
                <c:rich>
                  <a:bodyPr/>
                  <a:lstStyle/>
                  <a:p>
                    <a:fld id="{5EF2A68B-E950-4AEF-8007-F667790E29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FF28-4E0C-A144-A9CF1F1361EF}"/>
                </c:ext>
              </c:extLst>
            </c:dLbl>
            <c:dLbl>
              <c:idx val="39"/>
              <c:tx>
                <c:rich>
                  <a:bodyPr/>
                  <a:lstStyle/>
                  <a:p>
                    <a:fld id="{32852E35-2A75-4557-8ABE-E6E159D26AA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FF28-4E0C-A144-A9CF1F1361EF}"/>
                </c:ext>
              </c:extLst>
            </c:dLbl>
            <c:dLbl>
              <c:idx val="40"/>
              <c:tx>
                <c:rich>
                  <a:bodyPr/>
                  <a:lstStyle/>
                  <a:p>
                    <a:fld id="{C435F6E6-30E7-44B0-8EB0-4F26B311F1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FF28-4E0C-A144-A9CF1F1361EF}"/>
                </c:ext>
              </c:extLst>
            </c:dLbl>
            <c:dLbl>
              <c:idx val="41"/>
              <c:tx>
                <c:rich>
                  <a:bodyPr/>
                  <a:lstStyle/>
                  <a:p>
                    <a:fld id="{27998A8E-FEDA-456F-8BC8-26FB0EAD3AA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FF28-4E0C-A144-A9CF1F1361EF}"/>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FF28-4E0C-A144-A9CF1F1361EF}"/>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FF28-4E0C-A144-A9CF1F1361EF}"/>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tx1">
                <a:lumMod val="65000"/>
                <a:lumOff val="35000"/>
              </a:schemeClr>
            </a:solidFill>
            <a:ln w="3175">
              <a:solidFill>
                <a:schemeClr val="tx1">
                  <a:lumMod val="85000"/>
                  <a:lumOff val="15000"/>
                </a:schemeClr>
              </a:solidFill>
            </a:ln>
          </c:spPr>
          <c:dPt>
            <c:idx val="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1-2EEA-4D2E-A06F-6D5BBC4383A1}"/>
              </c:ext>
            </c:extLst>
          </c:dPt>
          <c:dPt>
            <c:idx val="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3-2EEA-4D2E-A06F-6D5BBC4383A1}"/>
              </c:ext>
            </c:extLst>
          </c:dPt>
          <c:dPt>
            <c:idx val="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5-2EEA-4D2E-A06F-6D5BBC4383A1}"/>
              </c:ext>
            </c:extLst>
          </c:dPt>
          <c:dPt>
            <c:idx val="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7-2EEA-4D2E-A06F-6D5BBC4383A1}"/>
              </c:ext>
            </c:extLst>
          </c:dPt>
          <c:dPt>
            <c:idx val="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9-2EEA-4D2E-A06F-6D5BBC4383A1}"/>
              </c:ext>
            </c:extLst>
          </c:dPt>
          <c:dPt>
            <c:idx val="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B-2EEA-4D2E-A06F-6D5BBC4383A1}"/>
              </c:ext>
            </c:extLst>
          </c:dPt>
          <c:dPt>
            <c:idx val="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D-2EEA-4D2E-A06F-6D5BBC4383A1}"/>
              </c:ext>
            </c:extLst>
          </c:dPt>
          <c:dPt>
            <c:idx val="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F-2EEA-4D2E-A06F-6D5BBC4383A1}"/>
              </c:ext>
            </c:extLst>
          </c:dPt>
          <c:dPt>
            <c:idx val="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1-2EEA-4D2E-A06F-6D5BBC4383A1}"/>
              </c:ext>
            </c:extLst>
          </c:dPt>
          <c:dPt>
            <c:idx val="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3-2EEA-4D2E-A06F-6D5BBC4383A1}"/>
              </c:ext>
            </c:extLst>
          </c:dPt>
          <c:dPt>
            <c:idx val="1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5-2EEA-4D2E-A06F-6D5BBC4383A1}"/>
              </c:ext>
            </c:extLst>
          </c:dPt>
          <c:dPt>
            <c:idx val="1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7-2EEA-4D2E-A06F-6D5BBC4383A1}"/>
              </c:ext>
            </c:extLst>
          </c:dPt>
          <c:dPt>
            <c:idx val="1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9-2EEA-4D2E-A06F-6D5BBC4383A1}"/>
              </c:ext>
            </c:extLst>
          </c:dPt>
          <c:dPt>
            <c:idx val="1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B-2EEA-4D2E-A06F-6D5BBC4383A1}"/>
              </c:ext>
            </c:extLst>
          </c:dPt>
          <c:dPt>
            <c:idx val="1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D-2EEA-4D2E-A06F-6D5BBC4383A1}"/>
              </c:ext>
            </c:extLst>
          </c:dPt>
          <c:dPt>
            <c:idx val="1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F-2EEA-4D2E-A06F-6D5BBC4383A1}"/>
              </c:ext>
            </c:extLst>
          </c:dPt>
          <c:dPt>
            <c:idx val="1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1-2EEA-4D2E-A06F-6D5BBC4383A1}"/>
              </c:ext>
            </c:extLst>
          </c:dPt>
          <c:dPt>
            <c:idx val="1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3-2EEA-4D2E-A06F-6D5BBC4383A1}"/>
              </c:ext>
            </c:extLst>
          </c:dPt>
          <c:dPt>
            <c:idx val="1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5-2EEA-4D2E-A06F-6D5BBC4383A1}"/>
              </c:ext>
            </c:extLst>
          </c:dPt>
          <c:dPt>
            <c:idx val="1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7-2EEA-4D2E-A06F-6D5BBC4383A1}"/>
              </c:ext>
            </c:extLst>
          </c:dPt>
          <c:dPt>
            <c:idx val="2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9-2EEA-4D2E-A06F-6D5BBC4383A1}"/>
              </c:ext>
            </c:extLst>
          </c:dPt>
          <c:dPt>
            <c:idx val="2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B-2EEA-4D2E-A06F-6D5BBC4383A1}"/>
              </c:ext>
            </c:extLst>
          </c:dPt>
          <c:dPt>
            <c:idx val="2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D-2EEA-4D2E-A06F-6D5BBC4383A1}"/>
              </c:ext>
            </c:extLst>
          </c:dPt>
          <c:dPt>
            <c:idx val="2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F-2EEA-4D2E-A06F-6D5BBC4383A1}"/>
              </c:ext>
            </c:extLst>
          </c:dPt>
          <c:dPt>
            <c:idx val="2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1-2EEA-4D2E-A06F-6D5BBC4383A1}"/>
              </c:ext>
            </c:extLst>
          </c:dPt>
          <c:dPt>
            <c:idx val="2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3-2EEA-4D2E-A06F-6D5BBC4383A1}"/>
              </c:ext>
            </c:extLst>
          </c:dPt>
          <c:dPt>
            <c:idx val="2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5-2EEA-4D2E-A06F-6D5BBC4383A1}"/>
              </c:ext>
            </c:extLst>
          </c:dPt>
          <c:dPt>
            <c:idx val="2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7-2EEA-4D2E-A06F-6D5BBC4383A1}"/>
              </c:ext>
            </c:extLst>
          </c:dPt>
          <c:dPt>
            <c:idx val="2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9-2EEA-4D2E-A06F-6D5BBC4383A1}"/>
              </c:ext>
            </c:extLst>
          </c:dPt>
          <c:dPt>
            <c:idx val="2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B-2EEA-4D2E-A06F-6D5BBC4383A1}"/>
              </c:ext>
            </c:extLst>
          </c:dPt>
          <c:dPt>
            <c:idx val="3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D-2EEA-4D2E-A06F-6D5BBC4383A1}"/>
              </c:ext>
            </c:extLst>
          </c:dPt>
          <c:dPt>
            <c:idx val="3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F-2EEA-4D2E-A06F-6D5BBC4383A1}"/>
              </c:ext>
            </c:extLst>
          </c:dPt>
          <c:dPt>
            <c:idx val="3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1-2EEA-4D2E-A06F-6D5BBC4383A1}"/>
              </c:ext>
            </c:extLst>
          </c:dPt>
          <c:dPt>
            <c:idx val="3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3-2EEA-4D2E-A06F-6D5BBC4383A1}"/>
              </c:ext>
            </c:extLst>
          </c:dPt>
          <c:dPt>
            <c:idx val="3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5-2EEA-4D2E-A06F-6D5BBC4383A1}"/>
              </c:ext>
            </c:extLst>
          </c:dPt>
          <c:dPt>
            <c:idx val="3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7-2EEA-4D2E-A06F-6D5BBC4383A1}"/>
              </c:ext>
            </c:extLst>
          </c:dPt>
          <c:dPt>
            <c:idx val="3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9-2EEA-4D2E-A06F-6D5BBC4383A1}"/>
              </c:ext>
            </c:extLst>
          </c:dPt>
          <c:dPt>
            <c:idx val="3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B-2EEA-4D2E-A06F-6D5BBC4383A1}"/>
              </c:ext>
            </c:extLst>
          </c:dPt>
          <c:dPt>
            <c:idx val="3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D-2EEA-4D2E-A06F-6D5BBC4383A1}"/>
              </c:ext>
            </c:extLst>
          </c:dPt>
          <c:dPt>
            <c:idx val="3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F-2EEA-4D2E-A06F-6D5BBC4383A1}"/>
              </c:ext>
            </c:extLst>
          </c:dPt>
          <c:dPt>
            <c:idx val="4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1-2EEA-4D2E-A06F-6D5BBC4383A1}"/>
              </c:ext>
            </c:extLst>
          </c:dPt>
          <c:dPt>
            <c:idx val="4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3-2EEA-4D2E-A06F-6D5BBC4383A1}"/>
              </c:ext>
            </c:extLst>
          </c:dPt>
          <c:dPt>
            <c:idx val="4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5-2EEA-4D2E-A06F-6D5BBC4383A1}"/>
              </c:ext>
            </c:extLst>
          </c:dPt>
          <c:dPt>
            <c:idx val="4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7-2EEA-4D2E-A06F-6D5BBC4383A1}"/>
              </c:ext>
            </c:extLst>
          </c:dPt>
          <c:dPt>
            <c:idx val="4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9-2EEA-4D2E-A06F-6D5BBC4383A1}"/>
              </c:ext>
            </c:extLst>
          </c:dPt>
          <c:dPt>
            <c:idx val="4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B-2EEA-4D2E-A06F-6D5BBC4383A1}"/>
              </c:ext>
            </c:extLst>
          </c:dPt>
          <c:dPt>
            <c:idx val="4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D-2EEA-4D2E-A06F-6D5BBC4383A1}"/>
              </c:ext>
            </c:extLst>
          </c:dPt>
          <c:dPt>
            <c:idx val="4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F-2EEA-4D2E-A06F-6D5BBC4383A1}"/>
              </c:ext>
            </c:extLst>
          </c:dPt>
          <c:dPt>
            <c:idx val="4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1-2EEA-4D2E-A06F-6D5BBC4383A1}"/>
              </c:ext>
            </c:extLst>
          </c:dPt>
          <c:dPt>
            <c:idx val="4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3-2EEA-4D2E-A06F-6D5BBC4383A1}"/>
              </c:ext>
            </c:extLst>
          </c:dPt>
          <c:dPt>
            <c:idx val="5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5-2EEA-4D2E-A06F-6D5BBC4383A1}"/>
              </c:ext>
            </c:extLst>
          </c:dPt>
          <c:dPt>
            <c:idx val="5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7-2EEA-4D2E-A06F-6D5BBC4383A1}"/>
              </c:ext>
            </c:extLst>
          </c:dPt>
          <c:dPt>
            <c:idx val="5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9-2EEA-4D2E-A06F-6D5BBC4383A1}"/>
              </c:ext>
            </c:extLst>
          </c:dPt>
          <c:dPt>
            <c:idx val="5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B-2EEA-4D2E-A06F-6D5BBC4383A1}"/>
              </c:ext>
            </c:extLst>
          </c:dPt>
          <c:dPt>
            <c:idx val="5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D-2EEA-4D2E-A06F-6D5BBC4383A1}"/>
              </c:ext>
            </c:extLst>
          </c:dPt>
          <c:dPt>
            <c:idx val="5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F-2EEA-4D2E-A06F-6D5BBC4383A1}"/>
              </c:ext>
            </c:extLst>
          </c:dPt>
          <c:dPt>
            <c:idx val="5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1-2EEA-4D2E-A06F-6D5BBC4383A1}"/>
              </c:ext>
            </c:extLst>
          </c:dPt>
          <c:dPt>
            <c:idx val="5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3-2EEA-4D2E-A06F-6D5BBC4383A1}"/>
              </c:ext>
            </c:extLst>
          </c:dPt>
          <c:dPt>
            <c:idx val="5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5-2EEA-4D2E-A06F-6D5BBC4383A1}"/>
              </c:ext>
            </c:extLst>
          </c:dPt>
          <c:dPt>
            <c:idx val="5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7-2EEA-4D2E-A06F-6D5BBC4383A1}"/>
              </c:ext>
            </c:extLst>
          </c:dPt>
          <c:dPt>
            <c:idx val="6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9-2EEA-4D2E-A06F-6D5BBC4383A1}"/>
              </c:ext>
            </c:extLst>
          </c:dPt>
          <c:dPt>
            <c:idx val="6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B-2EEA-4D2E-A06F-6D5BBC4383A1}"/>
              </c:ext>
            </c:extLst>
          </c:dPt>
          <c:dPt>
            <c:idx val="6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D-2EEA-4D2E-A06F-6D5BBC4383A1}"/>
              </c:ext>
            </c:extLst>
          </c:dPt>
          <c:dPt>
            <c:idx val="6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F-2EEA-4D2E-A06F-6D5BBC4383A1}"/>
              </c:ext>
            </c:extLst>
          </c:dPt>
          <c:dPt>
            <c:idx val="6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1-2EEA-4D2E-A06F-6D5BBC4383A1}"/>
              </c:ext>
            </c:extLst>
          </c:dPt>
          <c:dPt>
            <c:idx val="6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3-2EEA-4D2E-A06F-6D5BBC4383A1}"/>
              </c:ext>
            </c:extLst>
          </c:dPt>
          <c:dPt>
            <c:idx val="6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5-2EEA-4D2E-A06F-6D5BBC4383A1}"/>
              </c:ext>
            </c:extLst>
          </c:dPt>
          <c:dPt>
            <c:idx val="6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7-2EEA-4D2E-A06F-6D5BBC4383A1}"/>
              </c:ext>
            </c:extLst>
          </c:dPt>
          <c:dPt>
            <c:idx val="6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9-2EEA-4D2E-A06F-6D5BBC4383A1}"/>
              </c:ext>
            </c:extLst>
          </c:dPt>
          <c:dPt>
            <c:idx val="6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B-2EEA-4D2E-A06F-6D5BBC4383A1}"/>
              </c:ext>
            </c:extLst>
          </c:dPt>
          <c:dPt>
            <c:idx val="7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D-2EEA-4D2E-A06F-6D5BBC4383A1}"/>
              </c:ext>
            </c:extLst>
          </c:dPt>
          <c:dPt>
            <c:idx val="7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F-2EEA-4D2E-A06F-6D5BBC4383A1}"/>
              </c:ext>
            </c:extLst>
          </c:dPt>
          <c:dPt>
            <c:idx val="7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1-2EEA-4D2E-A06F-6D5BBC4383A1}"/>
              </c:ext>
            </c:extLst>
          </c:dPt>
          <c:dPt>
            <c:idx val="7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3-2EEA-4D2E-A06F-6D5BBC4383A1}"/>
              </c:ext>
            </c:extLst>
          </c:dPt>
          <c:dPt>
            <c:idx val="7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5-2EEA-4D2E-A06F-6D5BBC4383A1}"/>
              </c:ext>
            </c:extLst>
          </c:dPt>
          <c:dPt>
            <c:idx val="7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7-2EEA-4D2E-A06F-6D5BBC4383A1}"/>
              </c:ext>
            </c:extLst>
          </c:dPt>
          <c:dPt>
            <c:idx val="7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9-2EEA-4D2E-A06F-6D5BBC4383A1}"/>
              </c:ext>
            </c:extLst>
          </c:dPt>
          <c:dPt>
            <c:idx val="7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B-2EEA-4D2E-A06F-6D5BBC4383A1}"/>
              </c:ext>
            </c:extLst>
          </c:dPt>
          <c:dPt>
            <c:idx val="7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D-2EEA-4D2E-A06F-6D5BBC4383A1}"/>
              </c:ext>
            </c:extLst>
          </c:dPt>
          <c:dPt>
            <c:idx val="7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F-2EEA-4D2E-A06F-6D5BBC4383A1}"/>
              </c:ext>
            </c:extLst>
          </c:dPt>
          <c:dPt>
            <c:idx val="8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1-2EEA-4D2E-A06F-6D5BBC4383A1}"/>
              </c:ext>
            </c:extLst>
          </c:dPt>
          <c:dPt>
            <c:idx val="8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3-2EEA-4D2E-A06F-6D5BBC4383A1}"/>
              </c:ext>
            </c:extLst>
          </c:dPt>
          <c:dPt>
            <c:idx val="8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5-2EEA-4D2E-A06F-6D5BBC4383A1}"/>
              </c:ext>
            </c:extLst>
          </c:dPt>
          <c:dPt>
            <c:idx val="8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7-2EEA-4D2E-A06F-6D5BBC4383A1}"/>
              </c:ext>
            </c:extLst>
          </c:dPt>
          <c:dPt>
            <c:idx val="8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9-2EEA-4D2E-A06F-6D5BBC4383A1}"/>
              </c:ext>
            </c:extLst>
          </c:dPt>
          <c:dPt>
            <c:idx val="8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B-2EEA-4D2E-A06F-6D5BBC4383A1}"/>
              </c:ext>
            </c:extLst>
          </c:dPt>
          <c:dPt>
            <c:idx val="8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D-2EEA-4D2E-A06F-6D5BBC4383A1}"/>
              </c:ext>
            </c:extLst>
          </c:dPt>
          <c:dPt>
            <c:idx val="8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F-2EEA-4D2E-A06F-6D5BBC4383A1}"/>
              </c:ext>
            </c:extLst>
          </c:dPt>
          <c:dPt>
            <c:idx val="8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1-2EEA-4D2E-A06F-6D5BBC4383A1}"/>
              </c:ext>
            </c:extLst>
          </c:dPt>
          <c:dPt>
            <c:idx val="8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3-2EEA-4D2E-A06F-6D5BBC4383A1}"/>
              </c:ext>
            </c:extLst>
          </c:dPt>
          <c:dPt>
            <c:idx val="9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5-2EEA-4D2E-A06F-6D5BBC4383A1}"/>
              </c:ext>
            </c:extLst>
          </c:dPt>
          <c:dPt>
            <c:idx val="9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7-2EEA-4D2E-A06F-6D5BBC4383A1}"/>
              </c:ext>
            </c:extLst>
          </c:dPt>
          <c:dPt>
            <c:idx val="9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9-2EEA-4D2E-A06F-6D5BBC4383A1}"/>
              </c:ext>
            </c:extLst>
          </c:dPt>
          <c:dPt>
            <c:idx val="9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B-2EEA-4D2E-A06F-6D5BBC4383A1}"/>
              </c:ext>
            </c:extLst>
          </c:dPt>
          <c:dPt>
            <c:idx val="9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D-2EEA-4D2E-A06F-6D5BBC4383A1}"/>
              </c:ext>
            </c:extLst>
          </c:dPt>
          <c:dPt>
            <c:idx val="9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F-2EEA-4D2E-A06F-6D5BBC4383A1}"/>
              </c:ext>
            </c:extLst>
          </c:dPt>
          <c:dPt>
            <c:idx val="9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1-2EEA-4D2E-A06F-6D5BBC4383A1}"/>
              </c:ext>
            </c:extLst>
          </c:dPt>
          <c:dPt>
            <c:idx val="9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3-2EEA-4D2E-A06F-6D5BBC4383A1}"/>
              </c:ext>
            </c:extLst>
          </c:dPt>
          <c:dPt>
            <c:idx val="9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5-2EEA-4D2E-A06F-6D5BBC4383A1}"/>
              </c:ext>
            </c:extLst>
          </c:dPt>
          <c:dPt>
            <c:idx val="9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7-2EEA-4D2E-A06F-6D5BBC4383A1}"/>
              </c:ext>
            </c:extLst>
          </c:dPt>
          <c:dPt>
            <c:idx val="100"/>
            <c:bubble3D val="0"/>
            <c:spPr>
              <a:noFill/>
              <a:ln w="3175">
                <a:noFill/>
              </a:ln>
              <a:effectLst/>
            </c:spPr>
            <c:extLst>
              <c:ext xmlns:c16="http://schemas.microsoft.com/office/drawing/2014/chart" uri="{C3380CC4-5D6E-409C-BE32-E72D297353CC}">
                <c16:uniqueId val="{000000C9-2EEA-4D2E-A06F-6D5BBC4383A1}"/>
              </c:ext>
            </c:extLst>
          </c:dPt>
          <c:val>
            <c:numRef>
              <c:f>Gauge!$N$2:$N$102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2EEA-4D2E-A06F-6D5BBC4383A1}"/>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a:solidFill>
                <a:schemeClr val="tx1">
                  <a:lumMod val="85000"/>
                  <a:lumOff val="15000"/>
                </a:schemeClr>
              </a:solidFill>
            </a:ln>
          </c:spPr>
          <c:dPt>
            <c:idx val="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1-5EA5-4509-A561-D27AD2A37038}"/>
              </c:ext>
            </c:extLst>
          </c:dPt>
          <c:dPt>
            <c:idx val="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3-5EA5-4509-A561-D27AD2A37038}"/>
              </c:ext>
            </c:extLst>
          </c:dPt>
          <c:dPt>
            <c:idx val="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5-5EA5-4509-A561-D27AD2A37038}"/>
              </c:ext>
            </c:extLst>
          </c:dPt>
          <c:dPt>
            <c:idx val="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7-5EA5-4509-A561-D27AD2A37038}"/>
              </c:ext>
            </c:extLst>
          </c:dPt>
          <c:dPt>
            <c:idx val="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9-5EA5-4509-A561-D27AD2A37038}"/>
              </c:ext>
            </c:extLst>
          </c:dPt>
          <c:dPt>
            <c:idx val="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B-5EA5-4509-A561-D27AD2A37038}"/>
              </c:ext>
            </c:extLst>
          </c:dPt>
          <c:dPt>
            <c:idx val="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D-5EA5-4509-A561-D27AD2A37038}"/>
              </c:ext>
            </c:extLst>
          </c:dPt>
          <c:dPt>
            <c:idx val="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F-5EA5-4509-A561-D27AD2A37038}"/>
              </c:ext>
            </c:extLst>
          </c:dPt>
          <c:dPt>
            <c:idx val="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1-5EA5-4509-A561-D27AD2A37038}"/>
              </c:ext>
            </c:extLst>
          </c:dPt>
          <c:dPt>
            <c:idx val="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3-5EA5-4509-A561-D27AD2A37038}"/>
              </c:ext>
            </c:extLst>
          </c:dPt>
          <c:dPt>
            <c:idx val="1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5-5EA5-4509-A561-D27AD2A37038}"/>
              </c:ext>
            </c:extLst>
          </c:dPt>
          <c:dPt>
            <c:idx val="1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7-5EA5-4509-A561-D27AD2A37038}"/>
              </c:ext>
            </c:extLst>
          </c:dPt>
          <c:dPt>
            <c:idx val="1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9-5EA5-4509-A561-D27AD2A37038}"/>
              </c:ext>
            </c:extLst>
          </c:dPt>
          <c:dPt>
            <c:idx val="1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B-5EA5-4509-A561-D27AD2A37038}"/>
              </c:ext>
            </c:extLst>
          </c:dPt>
          <c:dPt>
            <c:idx val="1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D-5EA5-4509-A561-D27AD2A37038}"/>
              </c:ext>
            </c:extLst>
          </c:dPt>
          <c:dPt>
            <c:idx val="1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F-5EA5-4509-A561-D27AD2A37038}"/>
              </c:ext>
            </c:extLst>
          </c:dPt>
          <c:dPt>
            <c:idx val="1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1-5EA5-4509-A561-D27AD2A37038}"/>
              </c:ext>
            </c:extLst>
          </c:dPt>
          <c:dPt>
            <c:idx val="1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3-5EA5-4509-A561-D27AD2A37038}"/>
              </c:ext>
            </c:extLst>
          </c:dPt>
          <c:dPt>
            <c:idx val="1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5-5EA5-4509-A561-D27AD2A37038}"/>
              </c:ext>
            </c:extLst>
          </c:dPt>
          <c:dPt>
            <c:idx val="1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7-5EA5-4509-A561-D27AD2A37038}"/>
              </c:ext>
            </c:extLst>
          </c:dPt>
          <c:dPt>
            <c:idx val="2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9-5EA5-4509-A561-D27AD2A37038}"/>
              </c:ext>
            </c:extLst>
          </c:dPt>
          <c:dPt>
            <c:idx val="2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B-5EA5-4509-A561-D27AD2A37038}"/>
              </c:ext>
            </c:extLst>
          </c:dPt>
          <c:dPt>
            <c:idx val="2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D-5EA5-4509-A561-D27AD2A37038}"/>
              </c:ext>
            </c:extLst>
          </c:dPt>
          <c:dPt>
            <c:idx val="2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F-5EA5-4509-A561-D27AD2A37038}"/>
              </c:ext>
            </c:extLst>
          </c:dPt>
          <c:dPt>
            <c:idx val="2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1-5EA5-4509-A561-D27AD2A37038}"/>
              </c:ext>
            </c:extLst>
          </c:dPt>
          <c:dPt>
            <c:idx val="2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3-5EA5-4509-A561-D27AD2A37038}"/>
              </c:ext>
            </c:extLst>
          </c:dPt>
          <c:dPt>
            <c:idx val="2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5-5EA5-4509-A561-D27AD2A37038}"/>
              </c:ext>
            </c:extLst>
          </c:dPt>
          <c:dPt>
            <c:idx val="2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7-5EA5-4509-A561-D27AD2A37038}"/>
              </c:ext>
            </c:extLst>
          </c:dPt>
          <c:dPt>
            <c:idx val="2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9-5EA5-4509-A561-D27AD2A37038}"/>
              </c:ext>
            </c:extLst>
          </c:dPt>
          <c:dPt>
            <c:idx val="2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B-5EA5-4509-A561-D27AD2A37038}"/>
              </c:ext>
            </c:extLst>
          </c:dPt>
          <c:dPt>
            <c:idx val="3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D-5EA5-4509-A561-D27AD2A37038}"/>
              </c:ext>
            </c:extLst>
          </c:dPt>
          <c:dPt>
            <c:idx val="3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F-5EA5-4509-A561-D27AD2A37038}"/>
              </c:ext>
            </c:extLst>
          </c:dPt>
          <c:dPt>
            <c:idx val="3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1-5EA5-4509-A561-D27AD2A37038}"/>
              </c:ext>
            </c:extLst>
          </c:dPt>
          <c:dPt>
            <c:idx val="3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3-5EA5-4509-A561-D27AD2A37038}"/>
              </c:ext>
            </c:extLst>
          </c:dPt>
          <c:dPt>
            <c:idx val="3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5-5EA5-4509-A561-D27AD2A37038}"/>
              </c:ext>
            </c:extLst>
          </c:dPt>
          <c:dPt>
            <c:idx val="3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7-5EA5-4509-A561-D27AD2A37038}"/>
              </c:ext>
            </c:extLst>
          </c:dPt>
          <c:dPt>
            <c:idx val="3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9-5EA5-4509-A561-D27AD2A37038}"/>
              </c:ext>
            </c:extLst>
          </c:dPt>
          <c:dPt>
            <c:idx val="3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B-5EA5-4509-A561-D27AD2A37038}"/>
              </c:ext>
            </c:extLst>
          </c:dPt>
          <c:dPt>
            <c:idx val="3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D-5EA5-4509-A561-D27AD2A37038}"/>
              </c:ext>
            </c:extLst>
          </c:dPt>
          <c:dPt>
            <c:idx val="3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F-5EA5-4509-A561-D27AD2A37038}"/>
              </c:ext>
            </c:extLst>
          </c:dPt>
          <c:dPt>
            <c:idx val="4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1-5EA5-4509-A561-D27AD2A37038}"/>
              </c:ext>
            </c:extLst>
          </c:dPt>
          <c:dPt>
            <c:idx val="4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3-5EA5-4509-A561-D27AD2A37038}"/>
              </c:ext>
            </c:extLst>
          </c:dPt>
          <c:dPt>
            <c:idx val="4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5-5EA5-4509-A561-D27AD2A37038}"/>
              </c:ext>
            </c:extLst>
          </c:dPt>
          <c:dPt>
            <c:idx val="4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7-5EA5-4509-A561-D27AD2A37038}"/>
              </c:ext>
            </c:extLst>
          </c:dPt>
          <c:dPt>
            <c:idx val="4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9-5EA5-4509-A561-D27AD2A37038}"/>
              </c:ext>
            </c:extLst>
          </c:dPt>
          <c:dPt>
            <c:idx val="4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B-5EA5-4509-A561-D27AD2A37038}"/>
              </c:ext>
            </c:extLst>
          </c:dPt>
          <c:dPt>
            <c:idx val="4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D-5EA5-4509-A561-D27AD2A37038}"/>
              </c:ext>
            </c:extLst>
          </c:dPt>
          <c:dPt>
            <c:idx val="4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F-5EA5-4509-A561-D27AD2A37038}"/>
              </c:ext>
            </c:extLst>
          </c:dPt>
          <c:dPt>
            <c:idx val="4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1-5EA5-4509-A561-D27AD2A37038}"/>
              </c:ext>
            </c:extLst>
          </c:dPt>
          <c:dPt>
            <c:idx val="4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3-5EA5-4509-A561-D27AD2A37038}"/>
              </c:ext>
            </c:extLst>
          </c:dPt>
          <c:dPt>
            <c:idx val="5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5-5EA5-4509-A561-D27AD2A37038}"/>
              </c:ext>
            </c:extLst>
          </c:dPt>
          <c:dPt>
            <c:idx val="5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7-5EA5-4509-A561-D27AD2A37038}"/>
              </c:ext>
            </c:extLst>
          </c:dPt>
          <c:dPt>
            <c:idx val="5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9-5EA5-4509-A561-D27AD2A37038}"/>
              </c:ext>
            </c:extLst>
          </c:dPt>
          <c:dPt>
            <c:idx val="5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B-5EA5-4509-A561-D27AD2A37038}"/>
              </c:ext>
            </c:extLst>
          </c:dPt>
          <c:dPt>
            <c:idx val="5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D-5EA5-4509-A561-D27AD2A37038}"/>
              </c:ext>
            </c:extLst>
          </c:dPt>
          <c:dPt>
            <c:idx val="5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F-5EA5-4509-A561-D27AD2A37038}"/>
              </c:ext>
            </c:extLst>
          </c:dPt>
          <c:dPt>
            <c:idx val="5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1-5EA5-4509-A561-D27AD2A37038}"/>
              </c:ext>
            </c:extLst>
          </c:dPt>
          <c:dPt>
            <c:idx val="5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3-5EA5-4509-A561-D27AD2A37038}"/>
              </c:ext>
            </c:extLst>
          </c:dPt>
          <c:dPt>
            <c:idx val="5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5-5EA5-4509-A561-D27AD2A37038}"/>
              </c:ext>
            </c:extLst>
          </c:dPt>
          <c:dPt>
            <c:idx val="5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7-5EA5-4509-A561-D27AD2A37038}"/>
              </c:ext>
            </c:extLst>
          </c:dPt>
          <c:dPt>
            <c:idx val="6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9-5EA5-4509-A561-D27AD2A37038}"/>
              </c:ext>
            </c:extLst>
          </c:dPt>
          <c:dPt>
            <c:idx val="6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B-5EA5-4509-A561-D27AD2A37038}"/>
              </c:ext>
            </c:extLst>
          </c:dPt>
          <c:dPt>
            <c:idx val="6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D-5EA5-4509-A561-D27AD2A37038}"/>
              </c:ext>
            </c:extLst>
          </c:dPt>
          <c:dPt>
            <c:idx val="6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F-5EA5-4509-A561-D27AD2A37038}"/>
              </c:ext>
            </c:extLst>
          </c:dPt>
          <c:dPt>
            <c:idx val="6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1-5EA5-4509-A561-D27AD2A37038}"/>
              </c:ext>
            </c:extLst>
          </c:dPt>
          <c:dPt>
            <c:idx val="6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3-5EA5-4509-A561-D27AD2A37038}"/>
              </c:ext>
            </c:extLst>
          </c:dPt>
          <c:dPt>
            <c:idx val="6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5-5EA5-4509-A561-D27AD2A37038}"/>
              </c:ext>
            </c:extLst>
          </c:dPt>
          <c:dPt>
            <c:idx val="6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7-5EA5-4509-A561-D27AD2A37038}"/>
              </c:ext>
            </c:extLst>
          </c:dPt>
          <c:dPt>
            <c:idx val="6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9-5EA5-4509-A561-D27AD2A37038}"/>
              </c:ext>
            </c:extLst>
          </c:dPt>
          <c:dPt>
            <c:idx val="6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B-5EA5-4509-A561-D27AD2A37038}"/>
              </c:ext>
            </c:extLst>
          </c:dPt>
          <c:dPt>
            <c:idx val="7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D-5EA5-4509-A561-D27AD2A37038}"/>
              </c:ext>
            </c:extLst>
          </c:dPt>
          <c:dPt>
            <c:idx val="7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F-5EA5-4509-A561-D27AD2A37038}"/>
              </c:ext>
            </c:extLst>
          </c:dPt>
          <c:dPt>
            <c:idx val="7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1-5EA5-4509-A561-D27AD2A37038}"/>
              </c:ext>
            </c:extLst>
          </c:dPt>
          <c:dPt>
            <c:idx val="7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3-5EA5-4509-A561-D27AD2A37038}"/>
              </c:ext>
            </c:extLst>
          </c:dPt>
          <c:dPt>
            <c:idx val="7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5-5EA5-4509-A561-D27AD2A37038}"/>
              </c:ext>
            </c:extLst>
          </c:dPt>
          <c:dPt>
            <c:idx val="7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7-5EA5-4509-A561-D27AD2A37038}"/>
              </c:ext>
            </c:extLst>
          </c:dPt>
          <c:dPt>
            <c:idx val="7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9-5EA5-4509-A561-D27AD2A37038}"/>
              </c:ext>
            </c:extLst>
          </c:dPt>
          <c:dPt>
            <c:idx val="7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B-5EA5-4509-A561-D27AD2A37038}"/>
              </c:ext>
            </c:extLst>
          </c:dPt>
          <c:dPt>
            <c:idx val="7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D-5EA5-4509-A561-D27AD2A37038}"/>
              </c:ext>
            </c:extLst>
          </c:dPt>
          <c:dPt>
            <c:idx val="7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F-5EA5-4509-A561-D27AD2A37038}"/>
              </c:ext>
            </c:extLst>
          </c:dPt>
          <c:dPt>
            <c:idx val="8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1-5EA5-4509-A561-D27AD2A37038}"/>
              </c:ext>
            </c:extLst>
          </c:dPt>
          <c:dPt>
            <c:idx val="8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3-5EA5-4509-A561-D27AD2A37038}"/>
              </c:ext>
            </c:extLst>
          </c:dPt>
          <c:dPt>
            <c:idx val="8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5-5EA5-4509-A561-D27AD2A37038}"/>
              </c:ext>
            </c:extLst>
          </c:dPt>
          <c:dPt>
            <c:idx val="8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7-5EA5-4509-A561-D27AD2A37038}"/>
              </c:ext>
            </c:extLst>
          </c:dPt>
          <c:dPt>
            <c:idx val="8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9-5EA5-4509-A561-D27AD2A37038}"/>
              </c:ext>
            </c:extLst>
          </c:dPt>
          <c:dPt>
            <c:idx val="8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B-5EA5-4509-A561-D27AD2A37038}"/>
              </c:ext>
            </c:extLst>
          </c:dPt>
          <c:dPt>
            <c:idx val="8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D-5EA5-4509-A561-D27AD2A37038}"/>
              </c:ext>
            </c:extLst>
          </c:dPt>
          <c:dPt>
            <c:idx val="8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F-5EA5-4509-A561-D27AD2A37038}"/>
              </c:ext>
            </c:extLst>
          </c:dPt>
          <c:dPt>
            <c:idx val="8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1-5EA5-4509-A561-D27AD2A37038}"/>
              </c:ext>
            </c:extLst>
          </c:dPt>
          <c:dPt>
            <c:idx val="8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3-5EA5-4509-A561-D27AD2A37038}"/>
              </c:ext>
            </c:extLst>
          </c:dPt>
          <c:dPt>
            <c:idx val="9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5-5EA5-4509-A561-D27AD2A37038}"/>
              </c:ext>
            </c:extLst>
          </c:dPt>
          <c:dPt>
            <c:idx val="9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7-5EA5-4509-A561-D27AD2A37038}"/>
              </c:ext>
            </c:extLst>
          </c:dPt>
          <c:dPt>
            <c:idx val="9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9-5EA5-4509-A561-D27AD2A37038}"/>
              </c:ext>
            </c:extLst>
          </c:dPt>
          <c:dPt>
            <c:idx val="9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B-5EA5-4509-A561-D27AD2A37038}"/>
              </c:ext>
            </c:extLst>
          </c:dPt>
          <c:dPt>
            <c:idx val="9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D-5EA5-4509-A561-D27AD2A37038}"/>
              </c:ext>
            </c:extLst>
          </c:dPt>
          <c:dPt>
            <c:idx val="9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F-5EA5-4509-A561-D27AD2A37038}"/>
              </c:ext>
            </c:extLst>
          </c:dPt>
          <c:dPt>
            <c:idx val="9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1-5EA5-4509-A561-D27AD2A37038}"/>
              </c:ext>
            </c:extLst>
          </c:dPt>
          <c:dPt>
            <c:idx val="9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3-5EA5-4509-A561-D27AD2A37038}"/>
              </c:ext>
            </c:extLst>
          </c:dPt>
          <c:dPt>
            <c:idx val="9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5-5EA5-4509-A561-D27AD2A37038}"/>
              </c:ext>
            </c:extLst>
          </c:dPt>
          <c:dPt>
            <c:idx val="9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7-5EA5-4509-A561-D27AD2A37038}"/>
              </c:ext>
            </c:extLst>
          </c:dPt>
          <c:dPt>
            <c:idx val="100"/>
            <c:bubble3D val="0"/>
            <c:spPr>
              <a:noFill/>
              <a:ln w="3175">
                <a:noFill/>
              </a:ln>
              <a:effectLst/>
            </c:spPr>
            <c:extLst>
              <c:ext xmlns:c16="http://schemas.microsoft.com/office/drawing/2014/chart" uri="{C3380CC4-5D6E-409C-BE32-E72D297353CC}">
                <c16:uniqueId val="{000000C9-5EA5-4509-A561-D27AD2A37038}"/>
              </c:ext>
            </c:extLst>
          </c:dPt>
          <c:val>
            <c:numRef>
              <c:f>Gauge!$O$2:$O$102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5EA5-4509-A561-D27AD2A37038}"/>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w="12700">
              <a:solidFill>
                <a:schemeClr val="tx1">
                  <a:lumMod val="65000"/>
                  <a:lumOff val="35000"/>
                </a:schemeClr>
              </a:solidFill>
            </a:ln>
          </c:spPr>
          <c:dPt>
            <c:idx val="0"/>
            <c:bubble3D val="0"/>
            <c:spPr>
              <a:pattFill prst="dkUpDiag">
                <a:fgClr>
                  <a:srgbClr val="00B0F0"/>
                </a:fgClr>
                <a:bgClr>
                  <a:srgbClr val="009ED6"/>
                </a:bgClr>
              </a:pattFill>
              <a:ln w="12700">
                <a:solidFill>
                  <a:schemeClr val="tx1">
                    <a:lumMod val="65000"/>
                    <a:lumOff val="35000"/>
                  </a:schemeClr>
                </a:solidFill>
              </a:ln>
              <a:effectLst/>
            </c:spPr>
            <c:extLst>
              <c:ext xmlns:c16="http://schemas.microsoft.com/office/drawing/2014/chart" uri="{C3380CC4-5D6E-409C-BE32-E72D297353CC}">
                <c16:uniqueId val="{00000001-CC87-4E87-8985-1BEE48F9DD3C}"/>
              </c:ext>
            </c:extLst>
          </c:dPt>
          <c:dPt>
            <c:idx val="1"/>
            <c:bubble3D val="0"/>
            <c:spPr>
              <a:pattFill prst="dkUpDiag">
                <a:fgClr>
                  <a:schemeClr val="tx1">
                    <a:lumMod val="50000"/>
                    <a:lumOff val="50000"/>
                  </a:schemeClr>
                </a:fgClr>
                <a:bgClr>
                  <a:schemeClr val="tx1">
                    <a:lumMod val="65000"/>
                    <a:lumOff val="35000"/>
                  </a:schemeClr>
                </a:bgClr>
              </a:pattFill>
              <a:ln w="12700">
                <a:solidFill>
                  <a:schemeClr val="tx1">
                    <a:lumMod val="65000"/>
                    <a:lumOff val="35000"/>
                  </a:schemeClr>
                </a:solidFill>
              </a:ln>
              <a:effectLst/>
            </c:spPr>
            <c:extLst>
              <c:ext xmlns:c16="http://schemas.microsoft.com/office/drawing/2014/chart" uri="{C3380CC4-5D6E-409C-BE32-E72D297353CC}">
                <c16:uniqueId val="{00000003-CC87-4E87-8985-1BEE48F9DD3C}"/>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CC87-4E87-8985-1BEE48F9DD3C}"/>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DC6D-440C-B105-A6DAB45062A2}"/>
            </c:ext>
          </c:extLst>
        </c:ser>
        <c:ser>
          <c:idx val="1"/>
          <c:order val="1"/>
          <c:tx>
            <c:strRef>
              <c:f>'Progress Bar'!$M$2</c:f>
              <c:strCache>
                <c:ptCount val="1"/>
                <c:pt idx="0">
                  <c:v>Remainder</c:v>
                </c:pt>
              </c:strCache>
            </c:strRef>
          </c:tx>
          <c:spPr>
            <a:pattFill prst="dkUpDiag">
              <a:fgClr>
                <a:schemeClr val="tx1">
                  <a:lumMod val="50000"/>
                  <a:lumOff val="50000"/>
                </a:schemeClr>
              </a:fgClr>
              <a:bgClr>
                <a:schemeClr val="tx1">
                  <a:lumMod val="65000"/>
                  <a:lumOff val="3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DC6D-440C-B105-A6DAB45062A2}"/>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tx1">
                  <a:lumMod val="50000"/>
                  <a:lumOff val="50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35B4-4FE3-99FD-424B3C4EE5B5}"/>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244C08FA-381D-4EC3-A26C-41E340D9CB7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35B4-4FE3-99FD-424B3C4EE5B5}"/>
                </c:ext>
              </c:extLst>
            </c:dLbl>
            <c:dLbl>
              <c:idx val="1"/>
              <c:tx>
                <c:rich>
                  <a:bodyPr/>
                  <a:lstStyle/>
                  <a:p>
                    <a:fld id="{21418099-3B83-41D7-806D-AA73B372D0A3}"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35B4-4FE3-99FD-424B3C4EE5B5}"/>
                </c:ext>
              </c:extLst>
            </c:dLbl>
            <c:dLbl>
              <c:idx val="2"/>
              <c:tx>
                <c:rich>
                  <a:bodyPr/>
                  <a:lstStyle/>
                  <a:p>
                    <a:fld id="{D95AD3F4-D5CF-4254-BF4B-C9633F5AB1E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35B4-4FE3-99FD-424B3C4EE5B5}"/>
                </c:ext>
              </c:extLst>
            </c:dLbl>
            <c:dLbl>
              <c:idx val="3"/>
              <c:tx>
                <c:rich>
                  <a:bodyPr/>
                  <a:lstStyle/>
                  <a:p>
                    <a:fld id="{2BEAC4CE-D632-4BB8-B1D0-492B8D953E7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35B4-4FE3-99FD-424B3C4EE5B5}"/>
                </c:ext>
              </c:extLst>
            </c:dLbl>
            <c:dLbl>
              <c:idx val="4"/>
              <c:tx>
                <c:rich>
                  <a:bodyPr/>
                  <a:lstStyle/>
                  <a:p>
                    <a:fld id="{276A1573-EB48-467E-B75C-5E86BB8D415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35B4-4FE3-99FD-424B3C4EE5B5}"/>
                </c:ext>
              </c:extLst>
            </c:dLbl>
            <c:dLbl>
              <c:idx val="5"/>
              <c:tx>
                <c:rich>
                  <a:bodyPr/>
                  <a:lstStyle/>
                  <a:p>
                    <a:fld id="{AC9D2851-050E-4DD4-B7B5-90670B3096A3}"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35B4-4FE3-99FD-424B3C4EE5B5}"/>
                </c:ext>
              </c:extLst>
            </c:dLbl>
            <c:dLbl>
              <c:idx val="6"/>
              <c:tx>
                <c:rich>
                  <a:bodyPr/>
                  <a:lstStyle/>
                  <a:p>
                    <a:fld id="{5816BE36-A92A-46E3-9AF2-DBB265421A3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35B4-4FE3-99FD-424B3C4EE5B5}"/>
                </c:ext>
              </c:extLst>
            </c:dLbl>
            <c:dLbl>
              <c:idx val="7"/>
              <c:tx>
                <c:rich>
                  <a:bodyPr/>
                  <a:lstStyle/>
                  <a:p>
                    <a:fld id="{EA3B49F3-9967-4660-A51A-F67F3129A290}"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35B4-4FE3-99FD-424B3C4EE5B5}"/>
                </c:ext>
              </c:extLst>
            </c:dLbl>
            <c:dLbl>
              <c:idx val="8"/>
              <c:tx>
                <c:rich>
                  <a:bodyPr/>
                  <a:lstStyle/>
                  <a:p>
                    <a:fld id="{D0A99139-510C-4EE4-ABB5-D35536A3ACA3}"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35B4-4FE3-99FD-424B3C4EE5B5}"/>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5B4-4FE3-99FD-424B3C4EE5B5}"/>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5B4-4FE3-99FD-424B3C4EE5B5}"/>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5B4-4FE3-99FD-424B3C4EE5B5}"/>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5B4-4FE3-99FD-424B3C4EE5B5}"/>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5B4-4FE3-99FD-424B3C4EE5B5}"/>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5B4-4FE3-99FD-424B3C4EE5B5}"/>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5B4-4FE3-99FD-424B3C4EE5B5}"/>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5B4-4FE3-99FD-424B3C4EE5B5}"/>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5B4-4FE3-99FD-424B3C4EE5B5}"/>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5B4-4FE3-99FD-424B3C4EE5B5}"/>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35B4-4FE3-99FD-424B3C4EE5B5}"/>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35B4-4FE3-99FD-424B3C4EE5B5}"/>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D22D-4152-8A61-31096463407E}"/>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D22D-4152-8A61-31096463407E}"/>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D22D-4152-8A61-31096463407E}"/>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tx1">
            <a:lumMod val="85000"/>
            <a:lumOff val="15000"/>
          </a:schemeClr>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tx1">
                  <a:lumMod val="50000"/>
                  <a:lumOff val="50000"/>
                </a:schemeClr>
              </a:solidFill>
              <a:round/>
            </a:ln>
            <a:effectLst/>
          </c:spPr>
          <c:marker>
            <c:symbol val="circle"/>
            <c:size val="25"/>
            <c:spPr>
              <a:solidFill>
                <a:schemeClr val="tx1">
                  <a:lumMod val="50000"/>
                  <a:lumOff val="50000"/>
                </a:schemeClr>
              </a:solidFill>
              <a:ln w="9525">
                <a:noFill/>
              </a:ln>
              <a:effectLst/>
            </c:spPr>
          </c:marker>
          <c:dLbls>
            <c:dLbl>
              <c:idx val="0"/>
              <c:tx>
                <c:rich>
                  <a:bodyPr/>
                  <a:lstStyle/>
                  <a:p>
                    <a:fld id="{CC8A4D62-CD3F-4825-9A5A-A450E0C58EA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9350-4246-B2D7-ADB43AEF60DE}"/>
                </c:ext>
              </c:extLst>
            </c:dLbl>
            <c:dLbl>
              <c:idx val="1"/>
              <c:tx>
                <c:rich>
                  <a:bodyPr/>
                  <a:lstStyle/>
                  <a:p>
                    <a:fld id="{9394C52C-2B2E-4791-B5F6-5E82946391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9350-4246-B2D7-ADB43AEF60DE}"/>
                </c:ext>
              </c:extLst>
            </c:dLbl>
            <c:dLbl>
              <c:idx val="2"/>
              <c:tx>
                <c:rich>
                  <a:bodyPr/>
                  <a:lstStyle/>
                  <a:p>
                    <a:fld id="{1043952C-9E4F-467E-89FB-73E1ADD8F1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9350-4246-B2D7-ADB43AEF60DE}"/>
                </c:ext>
              </c:extLst>
            </c:dLbl>
            <c:dLbl>
              <c:idx val="3"/>
              <c:tx>
                <c:rich>
                  <a:bodyPr/>
                  <a:lstStyle/>
                  <a:p>
                    <a:fld id="{C53867AC-4FE4-41E5-AA56-F0175A06D9B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9350-4246-B2D7-ADB43AEF60DE}"/>
                </c:ext>
              </c:extLst>
            </c:dLbl>
            <c:dLbl>
              <c:idx val="4"/>
              <c:tx>
                <c:rich>
                  <a:bodyPr/>
                  <a:lstStyle/>
                  <a:p>
                    <a:fld id="{0881FC37-7A56-4A19-80BC-D0924B764D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9350-4246-B2D7-ADB43AEF60DE}"/>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85000"/>
                        <a:lumOff val="1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9350-4246-B2D7-ADB43AEF60DE}"/>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9350-4246-B2D7-ADB43AEF60DE}"/>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19050" cap="rnd">
              <a:noFill/>
              <a:round/>
            </a:ln>
            <a:effectLst/>
          </c:spPr>
          <c:marker>
            <c:symbol val="square"/>
            <c:size val="13"/>
            <c:spPr>
              <a:solidFill>
                <a:schemeClr val="tx1">
                  <a:lumMod val="50000"/>
                  <a:lumOff val="50000"/>
                </a:schemeClr>
              </a:solidFill>
              <a:ln w="9525">
                <a:solidFill>
                  <a:schemeClr val="tx1">
                    <a:lumMod val="85000"/>
                    <a:lumOff val="15000"/>
                  </a:schemeClr>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A258-48CF-80ED-158851920508}"/>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tx1">
                    <a:lumMod val="85000"/>
                    <a:lumOff val="15000"/>
                  </a:schemeClr>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A258-48CF-80ED-158851920508}"/>
            </c:ext>
          </c:extLst>
        </c:ser>
        <c:ser>
          <c:idx val="2"/>
          <c:order val="2"/>
          <c:tx>
            <c:strRef>
              <c:f>Waffle!$L$2</c:f>
              <c:strCache>
                <c:ptCount val="1"/>
                <c:pt idx="0">
                  <c:v>Marker</c:v>
                </c:pt>
              </c:strCache>
            </c:strRef>
          </c:tx>
          <c:spPr>
            <a:ln w="25400" cap="rnd">
              <a:noFill/>
              <a:round/>
            </a:ln>
            <a:effectLst/>
          </c:spPr>
          <c:marker>
            <c:symbol val="none"/>
          </c:marker>
          <c:dPt>
            <c:idx val="29"/>
            <c:marker>
              <c:symbol val="none"/>
            </c:marker>
            <c:bubble3D val="0"/>
            <c:extLst>
              <c:ext xmlns:c16="http://schemas.microsoft.com/office/drawing/2014/chart" uri="{C3380CC4-5D6E-409C-BE32-E72D297353CC}">
                <c16:uniqueId val="{00000002-A258-48CF-80ED-158851920508}"/>
              </c:ext>
            </c:extLst>
          </c:dPt>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258-48CF-80ED-158851920508}"/>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258-48CF-80ED-158851920508}"/>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258-48CF-80ED-158851920508}"/>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258-48CF-80ED-158851920508}"/>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258-48CF-80ED-158851920508}"/>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258-48CF-80ED-158851920508}"/>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258-48CF-80ED-158851920508}"/>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258-48CF-80ED-158851920508}"/>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258-48CF-80ED-158851920508}"/>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258-48CF-80ED-158851920508}"/>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258-48CF-80ED-158851920508}"/>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258-48CF-80ED-158851920508}"/>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258-48CF-80ED-158851920508}"/>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258-48CF-80ED-158851920508}"/>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258-48CF-80ED-158851920508}"/>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258-48CF-80ED-158851920508}"/>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258-48CF-80ED-158851920508}"/>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258-48CF-80ED-158851920508}"/>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258-48CF-80ED-158851920508}"/>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258-48CF-80ED-158851920508}"/>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258-48CF-80ED-158851920508}"/>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258-48CF-80ED-158851920508}"/>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258-48CF-80ED-158851920508}"/>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258-48CF-80ED-158851920508}"/>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258-48CF-80ED-158851920508}"/>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258-48CF-80ED-158851920508}"/>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258-48CF-80ED-158851920508}"/>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258-48CF-80ED-158851920508}"/>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258-48CF-80ED-158851920508}"/>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258-48CF-80ED-158851920508}"/>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258-48CF-80ED-158851920508}"/>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258-48CF-80ED-158851920508}"/>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258-48CF-80ED-158851920508}"/>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258-48CF-80ED-158851920508}"/>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258-48CF-80ED-158851920508}"/>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258-48CF-80ED-158851920508}"/>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258-48CF-80ED-158851920508}"/>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258-48CF-80ED-158851920508}"/>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258-48CF-80ED-158851920508}"/>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258-48CF-80ED-158851920508}"/>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258-48CF-80ED-158851920508}"/>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258-48CF-80ED-158851920508}"/>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258-48CF-80ED-158851920508}"/>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258-48CF-80ED-158851920508}"/>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258-48CF-80ED-158851920508}"/>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258-48CF-80ED-158851920508}"/>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258-48CF-80ED-158851920508}"/>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258-48CF-80ED-158851920508}"/>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258-48CF-80ED-158851920508}"/>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258-48CF-80ED-158851920508}"/>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258-48CF-80ED-158851920508}"/>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258-48CF-80ED-158851920508}"/>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258-48CF-80ED-158851920508}"/>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258-48CF-80ED-158851920508}"/>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258-48CF-80ED-158851920508}"/>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258-48CF-80ED-158851920508}"/>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258-48CF-80ED-158851920508}"/>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258-48CF-80ED-158851920508}"/>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258-48CF-80ED-158851920508}"/>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258-48CF-80ED-158851920508}"/>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258-48CF-80ED-158851920508}"/>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258-48CF-80ED-158851920508}"/>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258-48CF-80ED-158851920508}"/>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258-48CF-80ED-158851920508}"/>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258-48CF-80ED-158851920508}"/>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258-48CF-80ED-158851920508}"/>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258-48CF-80ED-158851920508}"/>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258-48CF-80ED-158851920508}"/>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258-48CF-80ED-158851920508}"/>
                </c:ext>
              </c:extLst>
            </c:dLbl>
            <c:dLbl>
              <c:idx val="69"/>
              <c:tx>
                <c:rich>
                  <a:bodyPr/>
                  <a:lstStyle/>
                  <a:p>
                    <a:fld id="{2C3C392A-4ED9-4045-9438-719E8016287C}"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A258-48CF-80ED-158851920508}"/>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258-48CF-80ED-158851920508}"/>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258-48CF-80ED-158851920508}"/>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258-48CF-80ED-158851920508}"/>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258-48CF-80ED-158851920508}"/>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258-48CF-80ED-158851920508}"/>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258-48CF-80ED-158851920508}"/>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258-48CF-80ED-158851920508}"/>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258-48CF-80ED-158851920508}"/>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258-48CF-80ED-158851920508}"/>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258-48CF-80ED-158851920508}"/>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258-48CF-80ED-158851920508}"/>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258-48CF-80ED-158851920508}"/>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258-48CF-80ED-158851920508}"/>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258-48CF-80ED-158851920508}"/>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258-48CF-80ED-158851920508}"/>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258-48CF-80ED-158851920508}"/>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258-48CF-80ED-158851920508}"/>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258-48CF-80ED-158851920508}"/>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258-48CF-80ED-158851920508}"/>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258-48CF-80ED-158851920508}"/>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258-48CF-80ED-158851920508}"/>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258-48CF-80ED-158851920508}"/>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258-48CF-80ED-158851920508}"/>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258-48CF-80ED-158851920508}"/>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258-48CF-80ED-158851920508}"/>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258-48CF-80ED-158851920508}"/>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258-48CF-80ED-158851920508}"/>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258-48CF-80ED-158851920508}"/>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258-48CF-80ED-158851920508}"/>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258-48CF-80ED-158851920508}"/>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A258-48CF-80ED-158851920508}"/>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r>
              <a:rPr lang="en-US" sz="1000">
                <a:solidFill>
                  <a:schemeClr val="tx1">
                    <a:lumMod val="50000"/>
                    <a:lumOff val="50000"/>
                  </a:schemeClr>
                </a:solidFill>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26C1-4822-9900-B374FC071405}"/>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tx1">
                  <a:lumMod val="50000"/>
                  <a:lumOff val="50000"/>
                </a:schemeClr>
              </a:solidFill>
              <a:ln w="9525">
                <a:noFill/>
              </a:ln>
              <a:effectLst/>
            </c:spPr>
          </c:marker>
          <c:dLbls>
            <c:dLbl>
              <c:idx val="0"/>
              <c:tx>
                <c:rich>
                  <a:bodyPr/>
                  <a:lstStyle/>
                  <a:p>
                    <a:fld id="{F92706DA-06A8-4B68-B1F2-A89502D4AFB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26C1-4822-9900-B374FC071405}"/>
                </c:ext>
              </c:extLst>
            </c:dLbl>
            <c:dLbl>
              <c:idx val="1"/>
              <c:tx>
                <c:rich>
                  <a:bodyPr/>
                  <a:lstStyle/>
                  <a:p>
                    <a:fld id="{F6C42964-E1B7-43E4-96FC-EDA15AE357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6C1-4822-9900-B374FC071405}"/>
                </c:ext>
              </c:extLst>
            </c:dLbl>
            <c:dLbl>
              <c:idx val="2"/>
              <c:tx>
                <c:rich>
                  <a:bodyPr/>
                  <a:lstStyle/>
                  <a:p>
                    <a:fld id="{952A7527-6C57-4A4C-9419-BCCD7D36E4A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6C1-4822-9900-B374FC071405}"/>
                </c:ext>
              </c:extLst>
            </c:dLbl>
            <c:dLbl>
              <c:idx val="3"/>
              <c:tx>
                <c:rich>
                  <a:bodyPr/>
                  <a:lstStyle/>
                  <a:p>
                    <a:fld id="{0C62A504-447F-4B34-A157-315F4144464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6C1-4822-9900-B374FC071405}"/>
                </c:ext>
              </c:extLst>
            </c:dLbl>
            <c:dLbl>
              <c:idx val="4"/>
              <c:tx>
                <c:rich>
                  <a:bodyPr/>
                  <a:lstStyle/>
                  <a:p>
                    <a:fld id="{CADEEB0D-22C9-4C42-941F-2D7008CBAAB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6C1-4822-9900-B374FC071405}"/>
                </c:ext>
              </c:extLst>
            </c:dLbl>
            <c:dLbl>
              <c:idx val="5"/>
              <c:tx>
                <c:rich>
                  <a:bodyPr/>
                  <a:lstStyle/>
                  <a:p>
                    <a:fld id="{0D151764-C311-4560-ACE6-62D8C7862FF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6C1-4822-9900-B374FC071405}"/>
                </c:ext>
              </c:extLst>
            </c:dLbl>
            <c:dLbl>
              <c:idx val="6"/>
              <c:tx>
                <c:rich>
                  <a:bodyPr/>
                  <a:lstStyle/>
                  <a:p>
                    <a:fld id="{FC63E230-01AA-4B90-B392-7DF539ABB9E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6C1-4822-9900-B374FC071405}"/>
                </c:ext>
              </c:extLst>
            </c:dLbl>
            <c:dLbl>
              <c:idx val="7"/>
              <c:tx>
                <c:rich>
                  <a:bodyPr/>
                  <a:lstStyle/>
                  <a:p>
                    <a:fld id="{4ED82356-1889-49A5-9ADA-BE5AADED42D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26C1-4822-9900-B374FC071405}"/>
                </c:ext>
              </c:extLst>
            </c:dLbl>
            <c:dLbl>
              <c:idx val="8"/>
              <c:tx>
                <c:rich>
                  <a:bodyPr/>
                  <a:lstStyle/>
                  <a:p>
                    <a:fld id="{9ED56944-CBE7-4422-8FF2-0A2CE8A6A56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6C1-4822-9900-B374FC071405}"/>
                </c:ext>
              </c:extLst>
            </c:dLbl>
            <c:dLbl>
              <c:idx val="9"/>
              <c:tx>
                <c:rich>
                  <a:bodyPr/>
                  <a:lstStyle/>
                  <a:p>
                    <a:fld id="{509EFD97-F6F5-4ED7-A57E-232945BBBF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26C1-4822-9900-B374FC071405}"/>
                </c:ext>
              </c:extLst>
            </c:dLbl>
            <c:dLbl>
              <c:idx val="10"/>
              <c:tx>
                <c:rich>
                  <a:bodyPr/>
                  <a:lstStyle/>
                  <a:p>
                    <a:fld id="{ABE69083-CBDF-4754-962C-D6904E742D6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26C1-4822-9900-B374FC071405}"/>
                </c:ext>
              </c:extLst>
            </c:dLbl>
            <c:dLbl>
              <c:idx val="11"/>
              <c:tx>
                <c:rich>
                  <a:bodyPr/>
                  <a:lstStyle/>
                  <a:p>
                    <a:fld id="{9DD0D9D2-7CFD-4F69-A1AD-2BF3542FE56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26C1-4822-9900-B374FC071405}"/>
                </c:ext>
              </c:extLst>
            </c:dLbl>
            <c:dLbl>
              <c:idx val="12"/>
              <c:tx>
                <c:rich>
                  <a:bodyPr/>
                  <a:lstStyle/>
                  <a:p>
                    <a:fld id="{537467E3-7337-418A-B38D-12F8688C2FA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26C1-4822-9900-B374FC071405}"/>
                </c:ext>
              </c:extLst>
            </c:dLbl>
            <c:dLbl>
              <c:idx val="13"/>
              <c:tx>
                <c:rich>
                  <a:bodyPr/>
                  <a:lstStyle/>
                  <a:p>
                    <a:fld id="{D59D4E89-F0E5-4C0B-A07F-00813E1294D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26C1-4822-9900-B374FC071405}"/>
                </c:ext>
              </c:extLst>
            </c:dLbl>
            <c:dLbl>
              <c:idx val="14"/>
              <c:tx>
                <c:rich>
                  <a:bodyPr/>
                  <a:lstStyle/>
                  <a:p>
                    <a:fld id="{AF9D0CEF-6F84-42F4-9C49-56980B6D324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26C1-4822-9900-B374FC071405}"/>
                </c:ext>
              </c:extLst>
            </c:dLbl>
            <c:dLbl>
              <c:idx val="15"/>
              <c:tx>
                <c:rich>
                  <a:bodyPr/>
                  <a:lstStyle/>
                  <a:p>
                    <a:fld id="{B72E72BC-1CD9-4FBF-88D1-2012D442CD2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26C1-4822-9900-B374FC071405}"/>
                </c:ext>
              </c:extLst>
            </c:dLbl>
            <c:dLbl>
              <c:idx val="16"/>
              <c:tx>
                <c:rich>
                  <a:bodyPr/>
                  <a:lstStyle/>
                  <a:p>
                    <a:fld id="{F79BCD14-7265-44AB-AD28-39FFD51701C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26C1-4822-9900-B374FC071405}"/>
                </c:ext>
              </c:extLst>
            </c:dLbl>
            <c:dLbl>
              <c:idx val="17"/>
              <c:tx>
                <c:rich>
                  <a:bodyPr/>
                  <a:lstStyle/>
                  <a:p>
                    <a:fld id="{ADF6FF19-6027-4188-AD6C-D465034D959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26C1-4822-9900-B374FC071405}"/>
                </c:ext>
              </c:extLst>
            </c:dLbl>
            <c:dLbl>
              <c:idx val="18"/>
              <c:tx>
                <c:rich>
                  <a:bodyPr/>
                  <a:lstStyle/>
                  <a:p>
                    <a:fld id="{0CA71F4E-0014-4E8B-844B-2F63B458B38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26C1-4822-9900-B374FC071405}"/>
                </c:ext>
              </c:extLst>
            </c:dLbl>
            <c:dLbl>
              <c:idx val="19"/>
              <c:tx>
                <c:rich>
                  <a:bodyPr/>
                  <a:lstStyle/>
                  <a:p>
                    <a:fld id="{987B7F6E-CDE9-40D2-8644-E903274669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26C1-4822-9900-B374FC071405}"/>
                </c:ext>
              </c:extLst>
            </c:dLbl>
            <c:dLbl>
              <c:idx val="20"/>
              <c:tx>
                <c:rich>
                  <a:bodyPr/>
                  <a:lstStyle/>
                  <a:p>
                    <a:fld id="{108B691D-4DEF-4970-8BED-CD01D39340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26C1-4822-9900-B374FC071405}"/>
                </c:ext>
              </c:extLst>
            </c:dLbl>
            <c:dLbl>
              <c:idx val="21"/>
              <c:tx>
                <c:rich>
                  <a:bodyPr/>
                  <a:lstStyle/>
                  <a:p>
                    <a:fld id="{85A0A4FE-D3E3-4976-92F9-6263A9501D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26C1-4822-9900-B374FC071405}"/>
                </c:ext>
              </c:extLst>
            </c:dLbl>
            <c:dLbl>
              <c:idx val="22"/>
              <c:tx>
                <c:rich>
                  <a:bodyPr/>
                  <a:lstStyle/>
                  <a:p>
                    <a:fld id="{5CB333D4-1558-47E0-A0AE-EB8D54DC2E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26C1-4822-9900-B374FC071405}"/>
                </c:ext>
              </c:extLst>
            </c:dLbl>
            <c:dLbl>
              <c:idx val="23"/>
              <c:tx>
                <c:rich>
                  <a:bodyPr/>
                  <a:lstStyle/>
                  <a:p>
                    <a:fld id="{E2566E36-A5D2-4D90-B9E7-45944E613B9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26C1-4822-9900-B374FC071405}"/>
                </c:ext>
              </c:extLst>
            </c:dLbl>
            <c:dLbl>
              <c:idx val="24"/>
              <c:tx>
                <c:rich>
                  <a:bodyPr/>
                  <a:lstStyle/>
                  <a:p>
                    <a:fld id="{0F547807-A576-45E3-A0DB-5202679A25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26C1-4822-9900-B374FC071405}"/>
                </c:ext>
              </c:extLst>
            </c:dLbl>
            <c:dLbl>
              <c:idx val="25"/>
              <c:tx>
                <c:rich>
                  <a:bodyPr/>
                  <a:lstStyle/>
                  <a:p>
                    <a:fld id="{265D981C-3951-4928-AEEB-5991F1985B3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26C1-4822-9900-B374FC071405}"/>
                </c:ext>
              </c:extLst>
            </c:dLbl>
            <c:dLbl>
              <c:idx val="26"/>
              <c:tx>
                <c:rich>
                  <a:bodyPr/>
                  <a:lstStyle/>
                  <a:p>
                    <a:fld id="{B52AF182-9751-4E9D-95ED-A24C4CFA016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26C1-4822-9900-B374FC071405}"/>
                </c:ext>
              </c:extLst>
            </c:dLbl>
            <c:dLbl>
              <c:idx val="27"/>
              <c:tx>
                <c:rich>
                  <a:bodyPr/>
                  <a:lstStyle/>
                  <a:p>
                    <a:fld id="{69FE3923-B554-4163-9E7C-0709131E3D9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26C1-4822-9900-B374FC071405}"/>
                </c:ext>
              </c:extLst>
            </c:dLbl>
            <c:dLbl>
              <c:idx val="28"/>
              <c:tx>
                <c:rich>
                  <a:bodyPr/>
                  <a:lstStyle/>
                  <a:p>
                    <a:fld id="{DCBE1586-8780-4217-9CE0-B5DC944C856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26C1-4822-9900-B374FC071405}"/>
                </c:ext>
              </c:extLst>
            </c:dLbl>
            <c:dLbl>
              <c:idx val="29"/>
              <c:tx>
                <c:rich>
                  <a:bodyPr/>
                  <a:lstStyle/>
                  <a:p>
                    <a:fld id="{B03EBDEE-4348-42FC-8B96-85F31EB6BD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26C1-4822-9900-B374FC071405}"/>
                </c:ext>
              </c:extLst>
            </c:dLbl>
            <c:dLbl>
              <c:idx val="30"/>
              <c:tx>
                <c:rich>
                  <a:bodyPr/>
                  <a:lstStyle/>
                  <a:p>
                    <a:fld id="{1B2B8211-364F-4B42-8B02-8970C64380D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26C1-4822-9900-B374FC071405}"/>
                </c:ext>
              </c:extLst>
            </c:dLbl>
            <c:dLbl>
              <c:idx val="31"/>
              <c:tx>
                <c:rich>
                  <a:bodyPr/>
                  <a:lstStyle/>
                  <a:p>
                    <a:fld id="{78014480-573F-42B1-B81B-B76302C0C9A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26C1-4822-9900-B374FC071405}"/>
                </c:ext>
              </c:extLst>
            </c:dLbl>
            <c:dLbl>
              <c:idx val="32"/>
              <c:tx>
                <c:rich>
                  <a:bodyPr/>
                  <a:lstStyle/>
                  <a:p>
                    <a:fld id="{67F4E04D-F1CF-4775-BC4B-2E7D8F5BDF5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26C1-4822-9900-B374FC071405}"/>
                </c:ext>
              </c:extLst>
            </c:dLbl>
            <c:dLbl>
              <c:idx val="33"/>
              <c:tx>
                <c:rich>
                  <a:bodyPr/>
                  <a:lstStyle/>
                  <a:p>
                    <a:fld id="{723D1ED0-EF35-4905-A580-BA51FE2871C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26C1-4822-9900-B374FC071405}"/>
                </c:ext>
              </c:extLst>
            </c:dLbl>
            <c:dLbl>
              <c:idx val="34"/>
              <c:tx>
                <c:rich>
                  <a:bodyPr/>
                  <a:lstStyle/>
                  <a:p>
                    <a:fld id="{BD0536A9-3262-427D-A41D-1043DB16889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26C1-4822-9900-B374FC071405}"/>
                </c:ext>
              </c:extLst>
            </c:dLbl>
            <c:dLbl>
              <c:idx val="35"/>
              <c:tx>
                <c:rich>
                  <a:bodyPr/>
                  <a:lstStyle/>
                  <a:p>
                    <a:fld id="{991892F9-CC28-4A2F-BF54-703FFC7D67A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26C1-4822-9900-B374FC071405}"/>
                </c:ext>
              </c:extLst>
            </c:dLbl>
            <c:dLbl>
              <c:idx val="36"/>
              <c:tx>
                <c:rich>
                  <a:bodyPr/>
                  <a:lstStyle/>
                  <a:p>
                    <a:fld id="{20C5D4C7-8866-483A-8E37-9AA8ED9A55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26C1-4822-9900-B374FC071405}"/>
                </c:ext>
              </c:extLst>
            </c:dLbl>
            <c:dLbl>
              <c:idx val="37"/>
              <c:tx>
                <c:rich>
                  <a:bodyPr/>
                  <a:lstStyle/>
                  <a:p>
                    <a:fld id="{15D05506-B6BC-4F93-A974-0538B5BA529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26C1-4822-9900-B374FC071405}"/>
                </c:ext>
              </c:extLst>
            </c:dLbl>
            <c:dLbl>
              <c:idx val="38"/>
              <c:tx>
                <c:rich>
                  <a:bodyPr/>
                  <a:lstStyle/>
                  <a:p>
                    <a:fld id="{036319BF-A211-4A40-BD48-7B73C93571B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26C1-4822-9900-B374FC071405}"/>
                </c:ext>
              </c:extLst>
            </c:dLbl>
            <c:dLbl>
              <c:idx val="39"/>
              <c:tx>
                <c:rich>
                  <a:bodyPr/>
                  <a:lstStyle/>
                  <a:p>
                    <a:fld id="{3731900A-CF39-4C1F-BE81-0EAC9AC987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26C1-4822-9900-B374FC071405}"/>
                </c:ext>
              </c:extLst>
            </c:dLbl>
            <c:dLbl>
              <c:idx val="40"/>
              <c:tx>
                <c:rich>
                  <a:bodyPr/>
                  <a:lstStyle/>
                  <a:p>
                    <a:fld id="{B6386FE8-57B6-4373-92AE-0E13DB841D8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26C1-4822-9900-B374FC071405}"/>
                </c:ext>
              </c:extLst>
            </c:dLbl>
            <c:dLbl>
              <c:idx val="41"/>
              <c:tx>
                <c:rich>
                  <a:bodyPr/>
                  <a:lstStyle/>
                  <a:p>
                    <a:fld id="{65239F30-A08C-45E5-B6D8-35291C20EA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26C1-4822-9900-B374FC07140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26C1-4822-9900-B374FC071405}"/>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26C1-4822-9900-B374FC071405}"/>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'Original Calendar'!$T$4</c:f>
          <c:strCache>
            <c:ptCount val="1"/>
            <c:pt idx="0">
              <c:v>August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2"/>
          <c:tx>
            <c:strRef>
              <c:f>'Original Calendar'!$P$3</c:f>
              <c:strCache>
                <c:ptCount val="1"/>
                <c:pt idx="0">
                  <c:v>Day Label</c:v>
                </c:pt>
              </c:strCache>
            </c:strRef>
          </c:tx>
          <c:spPr>
            <a:solidFill>
              <a:schemeClr val="accent3"/>
            </a:solidFill>
            <a:ln>
              <a:noFill/>
            </a:ln>
            <a:effectLst/>
          </c:spPr>
          <c:invertIfNegative val="0"/>
          <c:cat>
            <c:strRef>
              <c:f>'Original Calendar'!$P$4:$P$10</c:f>
              <c:strCache>
                <c:ptCount val="7"/>
                <c:pt idx="0">
                  <c:v>S</c:v>
                </c:pt>
                <c:pt idx="1">
                  <c:v>M</c:v>
                </c:pt>
                <c:pt idx="2">
                  <c:v>T</c:v>
                </c:pt>
                <c:pt idx="3">
                  <c:v>W</c:v>
                </c:pt>
                <c:pt idx="4">
                  <c:v>T</c:v>
                </c:pt>
                <c:pt idx="5">
                  <c:v>F</c:v>
                </c:pt>
                <c:pt idx="6">
                  <c:v>S</c:v>
                </c:pt>
              </c:strCache>
            </c:strRef>
          </c:cat>
          <c:val>
            <c:numRef>
              <c:f>'Original Calendar'!$Q$4:$Q$10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8CFD-45BE-BB32-AFB773A962BE}"/>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'Original Calendar'!$H$2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76B55AEA-994E-4E82-90E7-AEEBBD9CC3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CFD-45BE-BB32-AFB773A962BE}"/>
                </c:ext>
              </c:extLst>
            </c:dLbl>
            <c:dLbl>
              <c:idx val="1"/>
              <c:tx>
                <c:rich>
                  <a:bodyPr/>
                  <a:lstStyle/>
                  <a:p>
                    <a:fld id="{676DD998-7433-48D5-9D64-EC4E7422B8E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CFD-45BE-BB32-AFB773A962BE}"/>
                </c:ext>
              </c:extLst>
            </c:dLbl>
            <c:dLbl>
              <c:idx val="2"/>
              <c:tx>
                <c:rich>
                  <a:bodyPr/>
                  <a:lstStyle/>
                  <a:p>
                    <a:fld id="{8729859C-B7AB-413F-9C9B-CD9E5A9149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CFD-45BE-BB32-AFB773A962BE}"/>
                </c:ext>
              </c:extLst>
            </c:dLbl>
            <c:dLbl>
              <c:idx val="3"/>
              <c:tx>
                <c:rich>
                  <a:bodyPr/>
                  <a:lstStyle/>
                  <a:p>
                    <a:fld id="{1A7C3361-48BB-421A-AA6D-7463F779B2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CFD-45BE-BB32-AFB773A962BE}"/>
                </c:ext>
              </c:extLst>
            </c:dLbl>
            <c:dLbl>
              <c:idx val="4"/>
              <c:tx>
                <c:rich>
                  <a:bodyPr/>
                  <a:lstStyle/>
                  <a:p>
                    <a:fld id="{99AEA679-EB35-42C8-A056-BCD81C2EACD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8CFD-45BE-BB32-AFB773A962BE}"/>
                </c:ext>
              </c:extLst>
            </c:dLbl>
            <c:dLbl>
              <c:idx val="5"/>
              <c:tx>
                <c:rich>
                  <a:bodyPr/>
                  <a:lstStyle/>
                  <a:p>
                    <a:fld id="{3BA0B4E6-2711-402B-BF92-1BD328EBF3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8CFD-45BE-BB32-AFB773A962BE}"/>
                </c:ext>
              </c:extLst>
            </c:dLbl>
            <c:dLbl>
              <c:idx val="6"/>
              <c:tx>
                <c:rich>
                  <a:bodyPr/>
                  <a:lstStyle/>
                  <a:p>
                    <a:fld id="{E8B5833C-7809-4663-871A-68CB2FA370F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8CFD-45BE-BB32-AFB773A962BE}"/>
                </c:ext>
              </c:extLst>
            </c:dLbl>
            <c:dLbl>
              <c:idx val="7"/>
              <c:tx>
                <c:rich>
                  <a:bodyPr/>
                  <a:lstStyle/>
                  <a:p>
                    <a:fld id="{8F6E04B1-4109-4BD1-9A09-DB96914A99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8CFD-45BE-BB32-AFB773A962BE}"/>
                </c:ext>
              </c:extLst>
            </c:dLbl>
            <c:dLbl>
              <c:idx val="8"/>
              <c:tx>
                <c:rich>
                  <a:bodyPr/>
                  <a:lstStyle/>
                  <a:p>
                    <a:fld id="{9CC3CA56-259C-46FB-B2A4-5899C436D8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8CFD-45BE-BB32-AFB773A962BE}"/>
                </c:ext>
              </c:extLst>
            </c:dLbl>
            <c:dLbl>
              <c:idx val="9"/>
              <c:tx>
                <c:rich>
                  <a:bodyPr/>
                  <a:lstStyle/>
                  <a:p>
                    <a:fld id="{187F1DC8-7705-432B-BB2B-A6ADFC3772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8CFD-45BE-BB32-AFB773A962BE}"/>
                </c:ext>
              </c:extLst>
            </c:dLbl>
            <c:dLbl>
              <c:idx val="10"/>
              <c:tx>
                <c:rich>
                  <a:bodyPr/>
                  <a:lstStyle/>
                  <a:p>
                    <a:fld id="{5A2FEF83-E23F-47AD-A880-6137FCF63E8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8CFD-45BE-BB32-AFB773A962BE}"/>
                </c:ext>
              </c:extLst>
            </c:dLbl>
            <c:dLbl>
              <c:idx val="11"/>
              <c:tx>
                <c:rich>
                  <a:bodyPr/>
                  <a:lstStyle/>
                  <a:p>
                    <a:fld id="{4CF814D6-AE83-4408-AEAD-3988C7E2E1A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8CFD-45BE-BB32-AFB773A962BE}"/>
                </c:ext>
              </c:extLst>
            </c:dLbl>
            <c:dLbl>
              <c:idx val="12"/>
              <c:tx>
                <c:rich>
                  <a:bodyPr/>
                  <a:lstStyle/>
                  <a:p>
                    <a:fld id="{5D5DB573-5378-4775-BCD7-DDE93872CA0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8CFD-45BE-BB32-AFB773A962BE}"/>
                </c:ext>
              </c:extLst>
            </c:dLbl>
            <c:dLbl>
              <c:idx val="13"/>
              <c:tx>
                <c:rich>
                  <a:bodyPr/>
                  <a:lstStyle/>
                  <a:p>
                    <a:fld id="{265BDD7E-A5D7-4B53-9E4C-CCD913CE27C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8CFD-45BE-BB32-AFB773A962BE}"/>
                </c:ext>
              </c:extLst>
            </c:dLbl>
            <c:dLbl>
              <c:idx val="14"/>
              <c:tx>
                <c:rich>
                  <a:bodyPr/>
                  <a:lstStyle/>
                  <a:p>
                    <a:fld id="{A99EC891-4746-429C-897A-6896B7E589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8CFD-45BE-BB32-AFB773A962BE}"/>
                </c:ext>
              </c:extLst>
            </c:dLbl>
            <c:dLbl>
              <c:idx val="15"/>
              <c:tx>
                <c:rich>
                  <a:bodyPr/>
                  <a:lstStyle/>
                  <a:p>
                    <a:fld id="{F25C1732-17F5-48A0-9BAB-29190DC2CD5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8CFD-45BE-BB32-AFB773A962BE}"/>
                </c:ext>
              </c:extLst>
            </c:dLbl>
            <c:dLbl>
              <c:idx val="16"/>
              <c:tx>
                <c:rich>
                  <a:bodyPr/>
                  <a:lstStyle/>
                  <a:p>
                    <a:fld id="{589578B7-C472-4EE7-968C-D337087EB89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8CFD-45BE-BB32-AFB773A962BE}"/>
                </c:ext>
              </c:extLst>
            </c:dLbl>
            <c:dLbl>
              <c:idx val="17"/>
              <c:tx>
                <c:rich>
                  <a:bodyPr/>
                  <a:lstStyle/>
                  <a:p>
                    <a:fld id="{50EBFC28-AD91-4C6D-A5E6-26CC4C0EB9A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8CFD-45BE-BB32-AFB773A962BE}"/>
                </c:ext>
              </c:extLst>
            </c:dLbl>
            <c:dLbl>
              <c:idx val="18"/>
              <c:tx>
                <c:rich>
                  <a:bodyPr/>
                  <a:lstStyle/>
                  <a:p>
                    <a:fld id="{7799C2C9-EAAC-48E9-B92D-FBE3B92C19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8CFD-45BE-BB32-AFB773A962BE}"/>
                </c:ext>
              </c:extLst>
            </c:dLbl>
            <c:dLbl>
              <c:idx val="19"/>
              <c:tx>
                <c:rich>
                  <a:bodyPr/>
                  <a:lstStyle/>
                  <a:p>
                    <a:fld id="{0C17B35A-708A-40C8-B98A-A63624A93F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8CFD-45BE-BB32-AFB773A962BE}"/>
                </c:ext>
              </c:extLst>
            </c:dLbl>
            <c:dLbl>
              <c:idx val="20"/>
              <c:tx>
                <c:rich>
                  <a:bodyPr/>
                  <a:lstStyle/>
                  <a:p>
                    <a:fld id="{567A2CF1-C051-4366-A5E6-255F193C54E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8CFD-45BE-BB32-AFB773A962BE}"/>
                </c:ext>
              </c:extLst>
            </c:dLbl>
            <c:dLbl>
              <c:idx val="21"/>
              <c:tx>
                <c:rich>
                  <a:bodyPr/>
                  <a:lstStyle/>
                  <a:p>
                    <a:fld id="{67E26C57-E361-4211-8AC2-24BBCE59A6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8CFD-45BE-BB32-AFB773A962BE}"/>
                </c:ext>
              </c:extLst>
            </c:dLbl>
            <c:dLbl>
              <c:idx val="22"/>
              <c:tx>
                <c:rich>
                  <a:bodyPr/>
                  <a:lstStyle/>
                  <a:p>
                    <a:fld id="{1CD8C15A-D69F-4145-9281-3CF35C26500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8CFD-45BE-BB32-AFB773A962BE}"/>
                </c:ext>
              </c:extLst>
            </c:dLbl>
            <c:dLbl>
              <c:idx val="23"/>
              <c:tx>
                <c:rich>
                  <a:bodyPr/>
                  <a:lstStyle/>
                  <a:p>
                    <a:fld id="{793DD3BC-7672-4C7A-B719-E6C06A289B5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8CFD-45BE-BB32-AFB773A962BE}"/>
                </c:ext>
              </c:extLst>
            </c:dLbl>
            <c:dLbl>
              <c:idx val="24"/>
              <c:tx>
                <c:rich>
                  <a:bodyPr/>
                  <a:lstStyle/>
                  <a:p>
                    <a:fld id="{631729E2-719E-475B-BD87-A20AE6678B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8CFD-45BE-BB32-AFB773A962BE}"/>
                </c:ext>
              </c:extLst>
            </c:dLbl>
            <c:dLbl>
              <c:idx val="25"/>
              <c:tx>
                <c:rich>
                  <a:bodyPr/>
                  <a:lstStyle/>
                  <a:p>
                    <a:fld id="{FF6BF159-7971-4150-BDE9-4DC5C28EB90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8CFD-45BE-BB32-AFB773A962BE}"/>
                </c:ext>
              </c:extLst>
            </c:dLbl>
            <c:dLbl>
              <c:idx val="26"/>
              <c:tx>
                <c:rich>
                  <a:bodyPr/>
                  <a:lstStyle/>
                  <a:p>
                    <a:fld id="{93B0788B-FA85-4A4C-B4C2-8D88C06B6D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8CFD-45BE-BB32-AFB773A962BE}"/>
                </c:ext>
              </c:extLst>
            </c:dLbl>
            <c:dLbl>
              <c:idx val="27"/>
              <c:tx>
                <c:rich>
                  <a:bodyPr/>
                  <a:lstStyle/>
                  <a:p>
                    <a:fld id="{F07CD304-A1FF-4FEF-9716-F4C17187B5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8CFD-45BE-BB32-AFB773A962BE}"/>
                </c:ext>
              </c:extLst>
            </c:dLbl>
            <c:dLbl>
              <c:idx val="28"/>
              <c:tx>
                <c:rich>
                  <a:bodyPr/>
                  <a:lstStyle/>
                  <a:p>
                    <a:fld id="{E27CAADF-F388-46EA-AE24-46CEFC0FA2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8CFD-45BE-BB32-AFB773A962BE}"/>
                </c:ext>
              </c:extLst>
            </c:dLbl>
            <c:dLbl>
              <c:idx val="29"/>
              <c:tx>
                <c:rich>
                  <a:bodyPr/>
                  <a:lstStyle/>
                  <a:p>
                    <a:fld id="{8655113A-FBB4-4CB0-9A28-96A905AE2A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8CFD-45BE-BB32-AFB773A962BE}"/>
                </c:ext>
              </c:extLst>
            </c:dLbl>
            <c:dLbl>
              <c:idx val="30"/>
              <c:tx>
                <c:rich>
                  <a:bodyPr/>
                  <a:lstStyle/>
                  <a:p>
                    <a:fld id="{37204138-5F52-4CFE-8926-D2598FC91C3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8CFD-45BE-BB32-AFB773A962BE}"/>
                </c:ext>
              </c:extLst>
            </c:dLbl>
            <c:dLbl>
              <c:idx val="31"/>
              <c:tx>
                <c:rich>
                  <a:bodyPr/>
                  <a:lstStyle/>
                  <a:p>
                    <a:fld id="{572E9557-F45E-44B2-BA48-F0AA7E4E250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8CFD-45BE-BB32-AFB773A962BE}"/>
                </c:ext>
              </c:extLst>
            </c:dLbl>
            <c:dLbl>
              <c:idx val="32"/>
              <c:tx>
                <c:rich>
                  <a:bodyPr/>
                  <a:lstStyle/>
                  <a:p>
                    <a:fld id="{C42A767A-8C60-4619-8ED6-80CF2E58BE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8CFD-45BE-BB32-AFB773A962BE}"/>
                </c:ext>
              </c:extLst>
            </c:dLbl>
            <c:dLbl>
              <c:idx val="33"/>
              <c:tx>
                <c:rich>
                  <a:bodyPr/>
                  <a:lstStyle/>
                  <a:p>
                    <a:fld id="{9C886E25-0896-4008-8C1D-FEB44155A83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8CFD-45BE-BB32-AFB773A962BE}"/>
                </c:ext>
              </c:extLst>
            </c:dLbl>
            <c:dLbl>
              <c:idx val="34"/>
              <c:tx>
                <c:rich>
                  <a:bodyPr/>
                  <a:lstStyle/>
                  <a:p>
                    <a:fld id="{EAABC947-E39A-4FA2-B6A0-73156C020FE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8CFD-45BE-BB32-AFB773A962BE}"/>
                </c:ext>
              </c:extLst>
            </c:dLbl>
            <c:dLbl>
              <c:idx val="35"/>
              <c:tx>
                <c:rich>
                  <a:bodyPr/>
                  <a:lstStyle/>
                  <a:p>
                    <a:fld id="{FADF29C6-4FE2-4C51-B09A-AC1D099689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8CFD-45BE-BB32-AFB773A962BE}"/>
                </c:ext>
              </c:extLst>
            </c:dLbl>
            <c:dLbl>
              <c:idx val="36"/>
              <c:tx>
                <c:rich>
                  <a:bodyPr/>
                  <a:lstStyle/>
                  <a:p>
                    <a:fld id="{20542ABC-51DC-4B89-AC6A-B53F506385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8CFD-45BE-BB32-AFB773A962BE}"/>
                </c:ext>
              </c:extLst>
            </c:dLbl>
            <c:dLbl>
              <c:idx val="37"/>
              <c:tx>
                <c:rich>
                  <a:bodyPr/>
                  <a:lstStyle/>
                  <a:p>
                    <a:fld id="{27ACEEA7-C68B-45A2-AAE0-5F5BF025BE9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8CFD-45BE-BB32-AFB773A962BE}"/>
                </c:ext>
              </c:extLst>
            </c:dLbl>
            <c:dLbl>
              <c:idx val="38"/>
              <c:tx>
                <c:rich>
                  <a:bodyPr/>
                  <a:lstStyle/>
                  <a:p>
                    <a:fld id="{33326461-318E-4093-9690-FC3E65E049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8CFD-45BE-BB32-AFB773A962BE}"/>
                </c:ext>
              </c:extLst>
            </c:dLbl>
            <c:dLbl>
              <c:idx val="39"/>
              <c:tx>
                <c:rich>
                  <a:bodyPr/>
                  <a:lstStyle/>
                  <a:p>
                    <a:fld id="{BB63CE8D-7CA2-4AC2-8CC5-A3E2699D6B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8CFD-45BE-BB32-AFB773A962BE}"/>
                </c:ext>
              </c:extLst>
            </c:dLbl>
            <c:dLbl>
              <c:idx val="40"/>
              <c:tx>
                <c:rich>
                  <a:bodyPr/>
                  <a:lstStyle/>
                  <a:p>
                    <a:fld id="{7377478C-91AD-492C-89B2-90100E221E9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8CFD-45BE-BB32-AFB773A962BE}"/>
                </c:ext>
              </c:extLst>
            </c:dLbl>
            <c:dLbl>
              <c:idx val="41"/>
              <c:tx>
                <c:rich>
                  <a:bodyPr/>
                  <a:lstStyle/>
                  <a:p>
                    <a:fld id="{CFC307B8-FB39-4970-A4EE-B49437A9E36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8CFD-45BE-BB32-AFB773A962BE}"/>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'Original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'Original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'Original Calendar'!$K$4:$K$45</c15:f>
                <c15:dlblRangeCache>
                  <c:ptCount val="42"/>
                  <c:pt idx="0">
                    <c:v>30</c:v>
                  </c:pt>
                  <c:pt idx="1">
                    <c:v>31</c:v>
                  </c:pt>
                  <c:pt idx="2">
                    <c:v>1</c:v>
                  </c:pt>
                  <c:pt idx="3">
                    <c:v>2</c:v>
                  </c:pt>
                  <c:pt idx="4">
                    <c:v>3</c:v>
                  </c:pt>
                  <c:pt idx="5">
                    <c:v>4</c:v>
                  </c:pt>
                  <c:pt idx="6">
                    <c:v>5</c:v>
                  </c:pt>
                  <c:pt idx="7">
                    <c:v>6</c:v>
                  </c:pt>
                  <c:pt idx="8">
                    <c:v>7</c:v>
                  </c:pt>
                  <c:pt idx="9">
                    <c:v>8</c:v>
                  </c:pt>
                  <c:pt idx="10">
                    <c:v>9</c:v>
                  </c:pt>
                  <c:pt idx="11">
                    <c:v>10</c:v>
                  </c:pt>
                  <c:pt idx="12">
                    <c:v>11</c:v>
                  </c:pt>
                  <c:pt idx="13">
                    <c:v>12</c:v>
                  </c:pt>
                  <c:pt idx="14">
                    <c:v>13</c:v>
                  </c:pt>
                  <c:pt idx="15">
                    <c:v>14</c:v>
                  </c:pt>
                  <c:pt idx="16">
                    <c:v>15</c:v>
                  </c:pt>
                  <c:pt idx="17">
                    <c:v>16</c:v>
                  </c:pt>
                  <c:pt idx="18">
                    <c:v>17</c:v>
                  </c:pt>
                  <c:pt idx="19">
                    <c:v>18</c:v>
                  </c:pt>
                  <c:pt idx="20">
                    <c:v>19</c:v>
                  </c:pt>
                  <c:pt idx="21">
                    <c:v>20</c:v>
                  </c:pt>
                  <c:pt idx="22">
                    <c:v>21</c:v>
                  </c:pt>
                  <c:pt idx="23">
                    <c:v>22</c:v>
                  </c:pt>
                  <c:pt idx="24">
                    <c:v>23</c:v>
                  </c:pt>
                  <c:pt idx="25">
                    <c:v>24</c:v>
                  </c:pt>
                  <c:pt idx="26">
                    <c:v>25</c:v>
                  </c:pt>
                  <c:pt idx="27">
                    <c:v>26</c:v>
                  </c:pt>
                  <c:pt idx="28">
                    <c:v>27</c:v>
                  </c:pt>
                  <c:pt idx="29">
                    <c:v>28</c:v>
                  </c:pt>
                  <c:pt idx="30">
                    <c:v>29</c:v>
                  </c:pt>
                  <c:pt idx="31">
                    <c:v>30</c:v>
                  </c:pt>
                  <c:pt idx="32">
                    <c:v>31</c:v>
                  </c:pt>
                  <c:pt idx="33">
                    <c:v>1</c:v>
                  </c:pt>
                  <c:pt idx="34">
                    <c:v>2</c:v>
                  </c:pt>
                  <c:pt idx="35">
                    <c:v>3</c:v>
                  </c:pt>
                  <c:pt idx="36">
                    <c:v>4</c:v>
                  </c:pt>
                  <c:pt idx="37">
                    <c:v>5</c:v>
                  </c:pt>
                  <c:pt idx="38">
                    <c:v>6</c:v>
                  </c:pt>
                  <c:pt idx="39">
                    <c:v>7</c:v>
                  </c:pt>
                  <c:pt idx="40">
                    <c:v>8</c:v>
                  </c:pt>
                  <c:pt idx="41">
                    <c:v>9</c:v>
                  </c:pt>
                </c15:dlblRangeCache>
              </c15:datalabelsRange>
            </c:ext>
            <c:ext xmlns:c16="http://schemas.microsoft.com/office/drawing/2014/chart" uri="{C3380CC4-5D6E-409C-BE32-E72D297353CC}">
              <c16:uniqueId val="{0000002B-8CFD-45BE-BB32-AFB773A962BE}"/>
            </c:ext>
          </c:extLst>
        </c:ser>
        <c:ser>
          <c:idx val="1"/>
          <c:order val="1"/>
          <c:tx>
            <c:strRef>
              <c:f>'Original Calendar'!$M$2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'Original Calendar'!$M$4:$M$45</c:f>
              <c:numCache>
                <c:formatCode>General</c:formatCode>
                <c:ptCount val="42"/>
                <c:pt idx="0">
                  <c:v>1</c:v>
                </c:pt>
                <c:pt idx="1">
                  <c:v>2</c:v>
                </c:pt>
                <c:pt idx="2">
                  <c:v>#N/A</c:v>
                </c:pt>
                <c:pt idx="3">
                  <c:v>#N/A</c:v>
                </c:pt>
                <c:pt idx="4">
                  <c:v>#N/A</c:v>
                </c:pt>
                <c:pt idx="5">
                  <c:v>#N/A</c:v>
                </c:pt>
                <c:pt idx="6">
                  <c:v>#N/A</c:v>
                </c:pt>
                <c:pt idx="7">
                  <c:v>#N/A</c:v>
                </c:pt>
                <c:pt idx="8">
                  <c:v>#N/A</c:v>
                </c:pt>
                <c:pt idx="9">
                  <c:v>3</c:v>
                </c:pt>
                <c:pt idx="10">
                  <c:v>4</c:v>
                </c:pt>
                <c:pt idx="11">
                  <c:v>5</c:v>
                </c:pt>
                <c:pt idx="12">
                  <c:v>6</c:v>
                </c:pt>
                <c:pt idx="13">
                  <c:v>7</c:v>
                </c:pt>
                <c:pt idx="14">
                  <c:v>1</c:v>
                </c:pt>
                <c:pt idx="15">
                  <c:v>#N/A</c:v>
                </c:pt>
                <c:pt idx="16">
                  <c:v>3</c:v>
                </c:pt>
                <c:pt idx="17">
                  <c:v>4</c:v>
                </c:pt>
                <c:pt idx="18">
                  <c:v>5</c:v>
                </c:pt>
                <c:pt idx="19">
                  <c:v>6</c:v>
                </c:pt>
                <c:pt idx="20">
                  <c:v>7</c:v>
                </c:pt>
                <c:pt idx="21">
                  <c:v>1</c:v>
                </c:pt>
                <c:pt idx="22">
                  <c:v>2</c:v>
                </c:pt>
                <c:pt idx="23">
                  <c:v>3</c:v>
                </c:pt>
                <c:pt idx="24">
                  <c:v>#N/A</c:v>
                </c:pt>
                <c:pt idx="25">
                  <c:v>5</c:v>
                </c:pt>
                <c:pt idx="26">
                  <c:v>6</c:v>
                </c:pt>
                <c:pt idx="27">
                  <c:v>7</c:v>
                </c:pt>
                <c:pt idx="28">
                  <c:v>1</c:v>
                </c:pt>
                <c:pt idx="29">
                  <c:v>#N/A</c:v>
                </c:pt>
                <c:pt idx="30">
                  <c:v>#N/A</c:v>
                </c:pt>
                <c:pt idx="31">
                  <c:v>4</c:v>
                </c:pt>
                <c:pt idx="32">
                  <c:v>5</c:v>
                </c:pt>
                <c:pt idx="33">
                  <c:v>#N/A</c:v>
                </c:pt>
                <c:pt idx="34">
                  <c:v>#N/A</c:v>
                </c:pt>
                <c:pt idx="35">
                  <c:v>#N/A</c:v>
                </c:pt>
                <c:pt idx="36">
                  <c:v>#N/A</c:v>
                </c:pt>
                <c:pt idx="37">
                  <c:v>#N/A</c:v>
                </c:pt>
                <c:pt idx="38">
                  <c:v>#N/A</c:v>
                </c:pt>
                <c:pt idx="39">
                  <c:v>#N/A</c:v>
                </c:pt>
                <c:pt idx="40">
                  <c:v>#N/A</c:v>
                </c:pt>
                <c:pt idx="41">
                  <c:v>#N/A</c:v>
                </c:pt>
              </c:numCache>
            </c:numRef>
          </c:xVal>
          <c:yVal>
            <c:numRef>
              <c:f>'Original Calendar'!$N$4:$N$45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8CFD-45BE-BB32-AFB773A962BE}"/>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Goals!$AE$4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4"/>
          <c:tx>
            <c:strRef>
              <c:f>Goals!$AA$3</c:f>
              <c:strCache>
                <c:ptCount val="1"/>
                <c:pt idx="0">
                  <c:v>Day Label</c:v>
                </c:pt>
              </c:strCache>
            </c:strRef>
          </c:tx>
          <c:spPr>
            <a:solidFill>
              <a:schemeClr val="accent3"/>
            </a:solidFill>
            <a:ln>
              <a:noFill/>
            </a:ln>
            <a:effectLst/>
          </c:spPr>
          <c:invertIfNegative val="0"/>
          <c:cat>
            <c:strRef>
              <c:f>Goals!$AA$4:$AA$10</c:f>
              <c:strCache>
                <c:ptCount val="7"/>
                <c:pt idx="0">
                  <c:v>S</c:v>
                </c:pt>
                <c:pt idx="1">
                  <c:v>M</c:v>
                </c:pt>
                <c:pt idx="2">
                  <c:v>T</c:v>
                </c:pt>
                <c:pt idx="3">
                  <c:v>W</c:v>
                </c:pt>
                <c:pt idx="4">
                  <c:v>T</c:v>
                </c:pt>
                <c:pt idx="5">
                  <c:v>F</c:v>
                </c:pt>
                <c:pt idx="6">
                  <c:v>S</c:v>
                </c:pt>
              </c:strCache>
            </c:strRef>
          </c:cat>
          <c:val>
            <c:numRef>
              <c:f>Goals!$AB$4:$AB$10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6D0-47F2-80FE-514A5CAA81CB}"/>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Goals!$H$2</c:f>
              <c:strCache>
                <c:ptCount val="1"/>
                <c:pt idx="0">
                  <c:v>Current Month</c:v>
                </c:pt>
              </c:strCache>
            </c:strRef>
          </c:tx>
          <c:spPr>
            <a:ln w="25400" cap="rnd">
              <a:noFill/>
              <a:round/>
            </a:ln>
            <a:effectLst/>
          </c:spPr>
          <c:marker>
            <c:symbol val="none"/>
          </c:marker>
          <c:dLbls>
            <c:dLbl>
              <c:idx val="0"/>
              <c:tx>
                <c:rich>
                  <a:bodyPr/>
                  <a:lstStyle/>
                  <a:p>
                    <a:fld id="{30CBC032-2866-439B-8541-8ECE419139F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6D0-47F2-80FE-514A5CAA81CB}"/>
                </c:ext>
              </c:extLst>
            </c:dLbl>
            <c:dLbl>
              <c:idx val="1"/>
              <c:tx>
                <c:rich>
                  <a:bodyPr/>
                  <a:lstStyle/>
                  <a:p>
                    <a:fld id="{1095A6CC-CF48-4673-837D-86EA8A93190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6D0-47F2-80FE-514A5CAA81CB}"/>
                </c:ext>
              </c:extLst>
            </c:dLbl>
            <c:dLbl>
              <c:idx val="2"/>
              <c:tx>
                <c:rich>
                  <a:bodyPr/>
                  <a:lstStyle/>
                  <a:p>
                    <a:fld id="{CA5BD98F-013E-46DA-A84D-B079EF27182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6D0-47F2-80FE-514A5CAA81CB}"/>
                </c:ext>
              </c:extLst>
            </c:dLbl>
            <c:dLbl>
              <c:idx val="3"/>
              <c:tx>
                <c:rich>
                  <a:bodyPr/>
                  <a:lstStyle/>
                  <a:p>
                    <a:fld id="{C5582085-7492-4EB1-8392-24B7D8EE3D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6D0-47F2-80FE-514A5CAA81CB}"/>
                </c:ext>
              </c:extLst>
            </c:dLbl>
            <c:dLbl>
              <c:idx val="4"/>
              <c:tx>
                <c:rich>
                  <a:bodyPr/>
                  <a:lstStyle/>
                  <a:p>
                    <a:fld id="{E1E72366-5CEA-4DFA-B2F4-02FF2898507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6D0-47F2-80FE-514A5CAA81CB}"/>
                </c:ext>
              </c:extLst>
            </c:dLbl>
            <c:dLbl>
              <c:idx val="5"/>
              <c:tx>
                <c:rich>
                  <a:bodyPr/>
                  <a:lstStyle/>
                  <a:p>
                    <a:fld id="{7853515D-4093-4239-A6B4-721C284101E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6D0-47F2-80FE-514A5CAA81CB}"/>
                </c:ext>
              </c:extLst>
            </c:dLbl>
            <c:dLbl>
              <c:idx val="6"/>
              <c:tx>
                <c:rich>
                  <a:bodyPr/>
                  <a:lstStyle/>
                  <a:p>
                    <a:fld id="{1B88DA1F-3673-4A91-9B0F-7429F4D0D3E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6D0-47F2-80FE-514A5CAA81CB}"/>
                </c:ext>
              </c:extLst>
            </c:dLbl>
            <c:dLbl>
              <c:idx val="7"/>
              <c:tx>
                <c:rich>
                  <a:bodyPr/>
                  <a:lstStyle/>
                  <a:p>
                    <a:fld id="{05BF6420-BEF8-4BFB-9771-EE1AF13A4B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6D0-47F2-80FE-514A5CAA81CB}"/>
                </c:ext>
              </c:extLst>
            </c:dLbl>
            <c:dLbl>
              <c:idx val="8"/>
              <c:tx>
                <c:rich>
                  <a:bodyPr/>
                  <a:lstStyle/>
                  <a:p>
                    <a:fld id="{90606F42-9DF4-4381-BF85-DD47BEC049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6D0-47F2-80FE-514A5CAA81CB}"/>
                </c:ext>
              </c:extLst>
            </c:dLbl>
            <c:dLbl>
              <c:idx val="9"/>
              <c:tx>
                <c:rich>
                  <a:bodyPr/>
                  <a:lstStyle/>
                  <a:p>
                    <a:fld id="{9A783A45-A37D-4327-B4A6-0957BA1843B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6D0-47F2-80FE-514A5CAA81CB}"/>
                </c:ext>
              </c:extLst>
            </c:dLbl>
            <c:dLbl>
              <c:idx val="10"/>
              <c:tx>
                <c:rich>
                  <a:bodyPr/>
                  <a:lstStyle/>
                  <a:p>
                    <a:fld id="{50F875FF-2B8E-449F-90B8-879C155D37D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6D0-47F2-80FE-514A5CAA81CB}"/>
                </c:ext>
              </c:extLst>
            </c:dLbl>
            <c:dLbl>
              <c:idx val="11"/>
              <c:tx>
                <c:rich>
                  <a:bodyPr/>
                  <a:lstStyle/>
                  <a:p>
                    <a:fld id="{0B124B77-C3D5-4C22-A682-B50CE60CA1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6D0-47F2-80FE-514A5CAA81CB}"/>
                </c:ext>
              </c:extLst>
            </c:dLbl>
            <c:dLbl>
              <c:idx val="12"/>
              <c:tx>
                <c:rich>
                  <a:bodyPr/>
                  <a:lstStyle/>
                  <a:p>
                    <a:fld id="{4ECD98B2-F638-49C0-A3F5-4F7AADBA0AF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6D0-47F2-80FE-514A5CAA81CB}"/>
                </c:ext>
              </c:extLst>
            </c:dLbl>
            <c:dLbl>
              <c:idx val="13"/>
              <c:tx>
                <c:rich>
                  <a:bodyPr/>
                  <a:lstStyle/>
                  <a:p>
                    <a:fld id="{1270B776-3DFB-4919-971A-C1BCB83DDC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6D0-47F2-80FE-514A5CAA81CB}"/>
                </c:ext>
              </c:extLst>
            </c:dLbl>
            <c:dLbl>
              <c:idx val="14"/>
              <c:tx>
                <c:rich>
                  <a:bodyPr/>
                  <a:lstStyle/>
                  <a:p>
                    <a:fld id="{3ED72BAA-0611-4A37-9D51-0FCD0652728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6D0-47F2-80FE-514A5CAA81CB}"/>
                </c:ext>
              </c:extLst>
            </c:dLbl>
            <c:dLbl>
              <c:idx val="15"/>
              <c:tx>
                <c:rich>
                  <a:bodyPr/>
                  <a:lstStyle/>
                  <a:p>
                    <a:fld id="{2AA1C800-7ABD-4BDA-A58F-2B8E445294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6D0-47F2-80FE-514A5CAA81CB}"/>
                </c:ext>
              </c:extLst>
            </c:dLbl>
            <c:dLbl>
              <c:idx val="16"/>
              <c:tx>
                <c:rich>
                  <a:bodyPr/>
                  <a:lstStyle/>
                  <a:p>
                    <a:fld id="{2B7E76F7-93D3-45D5-A8D1-82A100ABBE4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6D0-47F2-80FE-514A5CAA81CB}"/>
                </c:ext>
              </c:extLst>
            </c:dLbl>
            <c:dLbl>
              <c:idx val="17"/>
              <c:tx>
                <c:rich>
                  <a:bodyPr/>
                  <a:lstStyle/>
                  <a:p>
                    <a:fld id="{ED66C838-8F53-4F0E-8B47-5E1700272CE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6D0-47F2-80FE-514A5CAA81CB}"/>
                </c:ext>
              </c:extLst>
            </c:dLbl>
            <c:dLbl>
              <c:idx val="18"/>
              <c:tx>
                <c:rich>
                  <a:bodyPr/>
                  <a:lstStyle/>
                  <a:p>
                    <a:fld id="{7EA8314A-4781-405C-B116-3F286FBFBEB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6D0-47F2-80FE-514A5CAA81CB}"/>
                </c:ext>
              </c:extLst>
            </c:dLbl>
            <c:dLbl>
              <c:idx val="19"/>
              <c:tx>
                <c:rich>
                  <a:bodyPr/>
                  <a:lstStyle/>
                  <a:p>
                    <a:fld id="{874BE64E-B0A9-4EF8-94D0-1BAF915A9E9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6D0-47F2-80FE-514A5CAA81CB}"/>
                </c:ext>
              </c:extLst>
            </c:dLbl>
            <c:dLbl>
              <c:idx val="20"/>
              <c:tx>
                <c:rich>
                  <a:bodyPr/>
                  <a:lstStyle/>
                  <a:p>
                    <a:fld id="{F1A6FEED-1C97-4470-97B4-A7B47AEF447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6D0-47F2-80FE-514A5CAA81CB}"/>
                </c:ext>
              </c:extLst>
            </c:dLbl>
            <c:dLbl>
              <c:idx val="21"/>
              <c:tx>
                <c:rich>
                  <a:bodyPr/>
                  <a:lstStyle/>
                  <a:p>
                    <a:fld id="{3ABFC04D-190A-4EA8-B5C9-0B379B005D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6D0-47F2-80FE-514A5CAA81CB}"/>
                </c:ext>
              </c:extLst>
            </c:dLbl>
            <c:dLbl>
              <c:idx val="22"/>
              <c:tx>
                <c:rich>
                  <a:bodyPr/>
                  <a:lstStyle/>
                  <a:p>
                    <a:fld id="{1B30404B-1B9A-4608-8686-67EDF10FA1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6D0-47F2-80FE-514A5CAA81CB}"/>
                </c:ext>
              </c:extLst>
            </c:dLbl>
            <c:dLbl>
              <c:idx val="23"/>
              <c:tx>
                <c:rich>
                  <a:bodyPr/>
                  <a:lstStyle/>
                  <a:p>
                    <a:fld id="{294DC9B4-D427-4403-BAF9-CBF85D1359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6D0-47F2-80FE-514A5CAA81CB}"/>
                </c:ext>
              </c:extLst>
            </c:dLbl>
            <c:dLbl>
              <c:idx val="24"/>
              <c:tx>
                <c:rich>
                  <a:bodyPr/>
                  <a:lstStyle/>
                  <a:p>
                    <a:fld id="{E5F2002E-DD19-4DE9-93EE-ECB8D05B45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6D0-47F2-80FE-514A5CAA81CB}"/>
                </c:ext>
              </c:extLst>
            </c:dLbl>
            <c:dLbl>
              <c:idx val="25"/>
              <c:tx>
                <c:rich>
                  <a:bodyPr/>
                  <a:lstStyle/>
                  <a:p>
                    <a:fld id="{E3B484BD-BD8C-4789-82BC-EB2E2817142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6D0-47F2-80FE-514A5CAA81CB}"/>
                </c:ext>
              </c:extLst>
            </c:dLbl>
            <c:dLbl>
              <c:idx val="26"/>
              <c:tx>
                <c:rich>
                  <a:bodyPr/>
                  <a:lstStyle/>
                  <a:p>
                    <a:fld id="{02FC724B-7C74-4100-87FA-14ECE7C16A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6D0-47F2-80FE-514A5CAA81CB}"/>
                </c:ext>
              </c:extLst>
            </c:dLbl>
            <c:dLbl>
              <c:idx val="27"/>
              <c:tx>
                <c:rich>
                  <a:bodyPr/>
                  <a:lstStyle/>
                  <a:p>
                    <a:fld id="{A794DDDD-C7EA-4788-B8ED-24814CDA3A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6D0-47F2-80FE-514A5CAA81CB}"/>
                </c:ext>
              </c:extLst>
            </c:dLbl>
            <c:dLbl>
              <c:idx val="28"/>
              <c:tx>
                <c:rich>
                  <a:bodyPr/>
                  <a:lstStyle/>
                  <a:p>
                    <a:fld id="{00961558-EFDC-45E3-846B-64446595C18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6D0-47F2-80FE-514A5CAA81CB}"/>
                </c:ext>
              </c:extLst>
            </c:dLbl>
            <c:dLbl>
              <c:idx val="29"/>
              <c:tx>
                <c:rich>
                  <a:bodyPr/>
                  <a:lstStyle/>
                  <a:p>
                    <a:fld id="{F19855BE-6EAA-445C-B1F0-D4167E5CB69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6D0-47F2-80FE-514A5CAA81CB}"/>
                </c:ext>
              </c:extLst>
            </c:dLbl>
            <c:dLbl>
              <c:idx val="30"/>
              <c:tx>
                <c:rich>
                  <a:bodyPr/>
                  <a:lstStyle/>
                  <a:p>
                    <a:fld id="{C59E631E-D1BD-4127-B073-D54D041CA7D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6D0-47F2-80FE-514A5CAA81CB}"/>
                </c:ext>
              </c:extLst>
            </c:dLbl>
            <c:dLbl>
              <c:idx val="31"/>
              <c:tx>
                <c:rich>
                  <a:bodyPr/>
                  <a:lstStyle/>
                  <a:p>
                    <a:fld id="{68B91D15-8D3C-4E74-B546-FD3FC9B4D68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6D0-47F2-80FE-514A5CAA81CB}"/>
                </c:ext>
              </c:extLst>
            </c:dLbl>
            <c:dLbl>
              <c:idx val="32"/>
              <c:tx>
                <c:rich>
                  <a:bodyPr/>
                  <a:lstStyle/>
                  <a:p>
                    <a:fld id="{153ED0D9-80B1-464B-8516-28B028496C8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6D0-47F2-80FE-514A5CAA81CB}"/>
                </c:ext>
              </c:extLst>
            </c:dLbl>
            <c:dLbl>
              <c:idx val="33"/>
              <c:tx>
                <c:rich>
                  <a:bodyPr/>
                  <a:lstStyle/>
                  <a:p>
                    <a:fld id="{9257E96D-74CC-442D-B6A0-B27E42CFDCE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6D0-47F2-80FE-514A5CAA81CB}"/>
                </c:ext>
              </c:extLst>
            </c:dLbl>
            <c:dLbl>
              <c:idx val="34"/>
              <c:tx>
                <c:rich>
                  <a:bodyPr/>
                  <a:lstStyle/>
                  <a:p>
                    <a:fld id="{9039D56D-3A7D-411F-BC5E-942154254D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6D0-47F2-80FE-514A5CAA81CB}"/>
                </c:ext>
              </c:extLst>
            </c:dLbl>
            <c:dLbl>
              <c:idx val="35"/>
              <c:tx>
                <c:rich>
                  <a:bodyPr/>
                  <a:lstStyle/>
                  <a:p>
                    <a:fld id="{9D2AD4B0-916B-4BB0-8A6F-DC55F6DC200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6D0-47F2-80FE-514A5CAA81CB}"/>
                </c:ext>
              </c:extLst>
            </c:dLbl>
            <c:dLbl>
              <c:idx val="36"/>
              <c:tx>
                <c:rich>
                  <a:bodyPr/>
                  <a:lstStyle/>
                  <a:p>
                    <a:fld id="{D8207721-728F-4519-B99B-17A7634D244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6D0-47F2-80FE-514A5CAA81CB}"/>
                </c:ext>
              </c:extLst>
            </c:dLbl>
            <c:dLbl>
              <c:idx val="37"/>
              <c:tx>
                <c:rich>
                  <a:bodyPr/>
                  <a:lstStyle/>
                  <a:p>
                    <a:fld id="{79C4C568-0E02-4A1E-A05B-DF5768DCA6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6D0-47F2-80FE-514A5CAA81CB}"/>
                </c:ext>
              </c:extLst>
            </c:dLbl>
            <c:dLbl>
              <c:idx val="38"/>
              <c:tx>
                <c:rich>
                  <a:bodyPr/>
                  <a:lstStyle/>
                  <a:p>
                    <a:fld id="{16D1A661-95E6-4402-8C28-9102190FA9B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6D0-47F2-80FE-514A5CAA81CB}"/>
                </c:ext>
              </c:extLst>
            </c:dLbl>
            <c:dLbl>
              <c:idx val="39"/>
              <c:tx>
                <c:rich>
                  <a:bodyPr/>
                  <a:lstStyle/>
                  <a:p>
                    <a:fld id="{84A9FA77-B241-4655-A8EC-31276844DF7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6D0-47F2-80FE-514A5CAA81CB}"/>
                </c:ext>
              </c:extLst>
            </c:dLbl>
            <c:dLbl>
              <c:idx val="40"/>
              <c:tx>
                <c:rich>
                  <a:bodyPr/>
                  <a:lstStyle/>
                  <a:p>
                    <a:fld id="{322EA152-BF88-42FE-B871-1A91D8B68E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6D0-47F2-80FE-514A5CAA81CB}"/>
                </c:ext>
              </c:extLst>
            </c:dLbl>
            <c:dLbl>
              <c:idx val="41"/>
              <c:tx>
                <c:rich>
                  <a:bodyPr/>
                  <a:lstStyle/>
                  <a:p>
                    <a:fld id="{92E67676-7D54-4A35-B0ED-0D8EBE0A01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6D0-47F2-80FE-514A5CAA81CB}"/>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Goals!$J$4:$J$45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A6D0-47F2-80FE-514A5CAA81CB}"/>
            </c:ext>
          </c:extLst>
        </c:ser>
        <c:ser>
          <c:idx val="1"/>
          <c:order val="1"/>
          <c:tx>
            <c:strRef>
              <c:f>Goals!$R$2</c:f>
              <c:strCache>
                <c:ptCount val="1"/>
                <c:pt idx="0">
                  <c:v>Complete (color)</c:v>
                </c:pt>
              </c:strCache>
            </c:strRef>
          </c:tx>
          <c:spPr>
            <a:ln w="25400" cap="rnd">
              <a:noFill/>
              <a:round/>
            </a:ln>
            <a:effectLst/>
          </c:spPr>
          <c:marker>
            <c:symbol val="circle"/>
            <c:size val="19"/>
            <c:spPr>
              <a:noFill/>
              <a:ln w="22225">
                <a:solidFill>
                  <a:schemeClr val="accent4"/>
                </a:solidFill>
              </a:ln>
              <a:effectLst/>
            </c:spPr>
          </c:marker>
          <c:xVal>
            <c:numRef>
              <c:f>Goals!$R$4:$R$45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Goals!$S$4:$S$45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A6D0-47F2-80FE-514A5CAA81CB}"/>
            </c:ext>
          </c:extLst>
        </c:ser>
        <c:ser>
          <c:idx val="3"/>
          <c:order val="2"/>
          <c:tx>
            <c:strRef>
              <c:f>Goals!$N$2</c:f>
              <c:strCache>
                <c:ptCount val="1"/>
                <c:pt idx="0">
                  <c:v>Prev/Next Month</c:v>
                </c:pt>
              </c:strCache>
            </c:strRef>
          </c:tx>
          <c:spPr>
            <a:ln w="25400" cap="rnd">
              <a:noFill/>
              <a:round/>
            </a:ln>
            <a:effectLst/>
          </c:spPr>
          <c:marker>
            <c:symbol val="none"/>
          </c:marker>
          <c:dLbls>
            <c:dLbl>
              <c:idx val="0"/>
              <c:tx>
                <c:rich>
                  <a:bodyPr/>
                  <a:lstStyle/>
                  <a:p>
                    <a:fld id="{4CE3DB17-FE40-48AE-98EC-1BD922B92D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A6D0-47F2-80FE-514A5CAA81CB}"/>
                </c:ext>
              </c:extLst>
            </c:dLbl>
            <c:dLbl>
              <c:idx val="1"/>
              <c:tx>
                <c:rich>
                  <a:bodyPr/>
                  <a:lstStyle/>
                  <a:p>
                    <a:fld id="{078553CA-2240-41AA-93C4-A5053580B9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A6D0-47F2-80FE-514A5CAA81CB}"/>
                </c:ext>
              </c:extLst>
            </c:dLbl>
            <c:dLbl>
              <c:idx val="2"/>
              <c:tx>
                <c:rich>
                  <a:bodyPr/>
                  <a:lstStyle/>
                  <a:p>
                    <a:fld id="{9265B477-63EC-45EA-AFD2-F7667F61090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A6D0-47F2-80FE-514A5CAA81CB}"/>
                </c:ext>
              </c:extLst>
            </c:dLbl>
            <c:dLbl>
              <c:idx val="3"/>
              <c:tx>
                <c:rich>
                  <a:bodyPr/>
                  <a:lstStyle/>
                  <a:p>
                    <a:fld id="{474F150D-A652-4B17-81F5-57D036D2AF9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A6D0-47F2-80FE-514A5CAA81CB}"/>
                </c:ext>
              </c:extLst>
            </c:dLbl>
            <c:dLbl>
              <c:idx val="4"/>
              <c:tx>
                <c:rich>
                  <a:bodyPr/>
                  <a:lstStyle/>
                  <a:p>
                    <a:fld id="{8BCF6D02-3D6C-4D8D-83C1-EF057AB6CFB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A6D0-47F2-80FE-514A5CAA81CB}"/>
                </c:ext>
              </c:extLst>
            </c:dLbl>
            <c:dLbl>
              <c:idx val="5"/>
              <c:tx>
                <c:rich>
                  <a:bodyPr/>
                  <a:lstStyle/>
                  <a:p>
                    <a:fld id="{0098FE4E-48D5-4D18-9C02-FC3C157F3A3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A6D0-47F2-80FE-514A5CAA81CB}"/>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D0-47F2-80FE-514A5CAA81CB}"/>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D0-47F2-80FE-514A5CAA81CB}"/>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D0-47F2-80FE-514A5CAA81CB}"/>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D0-47F2-80FE-514A5CAA81CB}"/>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D0-47F2-80FE-514A5CAA81CB}"/>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D0-47F2-80FE-514A5CAA81CB}"/>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D0-47F2-80FE-514A5CAA81CB}"/>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D0-47F2-80FE-514A5CAA81CB}"/>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D0-47F2-80FE-514A5CAA81CB}"/>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D0-47F2-80FE-514A5CAA81CB}"/>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D0-47F2-80FE-514A5CAA81CB}"/>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D0-47F2-80FE-514A5CAA81CB}"/>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D0-47F2-80FE-514A5CAA81CB}"/>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D0-47F2-80FE-514A5CAA81CB}"/>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D0-47F2-80FE-514A5CAA81CB}"/>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D0-47F2-80FE-514A5CAA81CB}"/>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D0-47F2-80FE-514A5CAA81CB}"/>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D0-47F2-80FE-514A5CAA81CB}"/>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D0-47F2-80FE-514A5CAA81CB}"/>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D0-47F2-80FE-514A5CAA81CB}"/>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D0-47F2-80FE-514A5CAA81CB}"/>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D0-47F2-80FE-514A5CAA81CB}"/>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D0-47F2-80FE-514A5CAA81CB}"/>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D0-47F2-80FE-514A5CAA81CB}"/>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D0-47F2-80FE-514A5CAA81CB}"/>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D0-47F2-80FE-514A5CAA81CB}"/>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D0-47F2-80FE-514A5CAA81CB}"/>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D0-47F2-80FE-514A5CAA81CB}"/>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D0-47F2-80FE-514A5CAA81CB}"/>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D0-47F2-80FE-514A5CAA81CB}"/>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D0-47F2-80FE-514A5CAA81CB}"/>
                </c:ext>
              </c:extLst>
            </c:dLbl>
            <c:dLbl>
              <c:idx val="37"/>
              <c:tx>
                <c:rich>
                  <a:bodyPr/>
                  <a:lstStyle/>
                  <a:p>
                    <a:fld id="{BE801992-3468-42DE-A2DC-953CBC3EF6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2-A6D0-47F2-80FE-514A5CAA81CB}"/>
                </c:ext>
              </c:extLst>
            </c:dLbl>
            <c:dLbl>
              <c:idx val="38"/>
              <c:tx>
                <c:rich>
                  <a:bodyPr/>
                  <a:lstStyle/>
                  <a:p>
                    <a:fld id="{7C3BDEF8-7C8D-499B-AF8B-8C64B0725AC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3-A6D0-47F2-80FE-514A5CAA81CB}"/>
                </c:ext>
              </c:extLst>
            </c:dLbl>
            <c:dLbl>
              <c:idx val="39"/>
              <c:tx>
                <c:rich>
                  <a:bodyPr/>
                  <a:lstStyle/>
                  <a:p>
                    <a:fld id="{9635FA1E-6247-4E96-8168-E0F88A7BAEA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4-A6D0-47F2-80FE-514A5CAA81CB}"/>
                </c:ext>
              </c:extLst>
            </c:dLbl>
            <c:dLbl>
              <c:idx val="40"/>
              <c:tx>
                <c:rich>
                  <a:bodyPr/>
                  <a:lstStyle/>
                  <a:p>
                    <a:fld id="{21C69EB4-D0AE-4CE0-85CE-CBF99FCCD16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5-A6D0-47F2-80FE-514A5CAA81CB}"/>
                </c:ext>
              </c:extLst>
            </c:dLbl>
            <c:dLbl>
              <c:idx val="41"/>
              <c:tx>
                <c:rich>
                  <a:bodyPr/>
                  <a:lstStyle/>
                  <a:p>
                    <a:fld id="{5CBFA26F-D2B6-4087-9C81-422F0EFA062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6-A6D0-47F2-80FE-514A5CAA81CB}"/>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Goals!$O$4:$O$45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57-A6D0-47F2-80FE-514A5CAA81CB}"/>
            </c:ext>
          </c:extLst>
        </c:ser>
        <c:ser>
          <c:idx val="4"/>
          <c:order val="3"/>
          <c:tx>
            <c:strRef>
              <c:f>Goals!$V$2</c:f>
              <c:strCache>
                <c:ptCount val="1"/>
                <c:pt idx="0">
                  <c:v>Goal</c:v>
                </c:pt>
              </c:strCache>
            </c:strRef>
          </c:tx>
          <c:spPr>
            <a:ln w="266700" cap="rnd">
              <a:solidFill>
                <a:schemeClr val="accent4">
                  <a:lumMod val="60000"/>
                  <a:lumOff val="40000"/>
                  <a:alpha val="50000"/>
                </a:schemeClr>
              </a:solidFill>
              <a:round/>
            </a:ln>
            <a:effectLst/>
          </c:spPr>
          <c:marker>
            <c:symbol val="none"/>
          </c:marker>
          <c:xVal>
            <c:numRef>
              <c:f>Goals!$X$4:$X$50</c:f>
              <c:numCache>
                <c:formatCode>General</c:formatCode>
                <c:ptCount val="47"/>
                <c:pt idx="0">
                  <c:v>#N/A</c:v>
                </c:pt>
                <c:pt idx="1">
                  <c:v>#N/A</c:v>
                </c:pt>
                <c:pt idx="2">
                  <c:v>#N/A</c:v>
                </c:pt>
                <c:pt idx="3">
                  <c:v>#N/A</c:v>
                </c:pt>
                <c:pt idx="4">
                  <c:v>#N/A</c:v>
                </c:pt>
                <c:pt idx="5">
                  <c:v>#N/A</c:v>
                </c:pt>
                <c:pt idx="6">
                  <c:v>#N/A</c:v>
                </c:pt>
                <c:pt idx="8">
                  <c:v>1</c:v>
                </c:pt>
                <c:pt idx="9">
                  <c:v>2</c:v>
                </c:pt>
                <c:pt idx="10">
                  <c:v>3</c:v>
                </c:pt>
                <c:pt idx="11">
                  <c:v>4</c:v>
                </c:pt>
                <c:pt idx="12">
                  <c:v>5</c:v>
                </c:pt>
                <c:pt idx="13">
                  <c:v>6</c:v>
                </c:pt>
                <c:pt idx="14">
                  <c:v>7</c:v>
                </c:pt>
                <c:pt idx="16">
                  <c:v>#N/A</c:v>
                </c:pt>
                <c:pt idx="17">
                  <c:v>#N/A</c:v>
                </c:pt>
                <c:pt idx="18">
                  <c:v>#N/A</c:v>
                </c:pt>
                <c:pt idx="19">
                  <c:v>#N/A</c:v>
                </c:pt>
                <c:pt idx="20">
                  <c:v>#N/A</c:v>
                </c:pt>
                <c:pt idx="21">
                  <c:v>#N/A</c:v>
                </c:pt>
                <c:pt idx="22">
                  <c:v>#N/A</c:v>
                </c:pt>
                <c:pt idx="24">
                  <c:v>1</c:v>
                </c:pt>
                <c:pt idx="25">
                  <c:v>2</c:v>
                </c:pt>
                <c:pt idx="26">
                  <c:v>3</c:v>
                </c:pt>
                <c:pt idx="27">
                  <c:v>4</c:v>
                </c:pt>
                <c:pt idx="28">
                  <c:v>5</c:v>
                </c:pt>
                <c:pt idx="29">
                  <c:v>6</c:v>
                </c:pt>
                <c:pt idx="30">
                  <c:v>7</c:v>
                </c:pt>
                <c:pt idx="32">
                  <c:v>1</c:v>
                </c:pt>
                <c:pt idx="33">
                  <c:v>2</c:v>
                </c:pt>
                <c:pt idx="34">
                  <c:v>3</c:v>
                </c:pt>
                <c:pt idx="35">
                  <c:v>4</c:v>
                </c:pt>
                <c:pt idx="36">
                  <c:v>5</c:v>
                </c:pt>
                <c:pt idx="37">
                  <c:v>6</c:v>
                </c:pt>
                <c:pt idx="38">
                  <c:v>7</c:v>
                </c:pt>
                <c:pt idx="40">
                  <c:v>#N/A</c:v>
                </c:pt>
                <c:pt idx="41">
                  <c:v>#N/A</c:v>
                </c:pt>
                <c:pt idx="42">
                  <c:v>#N/A</c:v>
                </c:pt>
                <c:pt idx="43">
                  <c:v>#N/A</c:v>
                </c:pt>
                <c:pt idx="44">
                  <c:v>#N/A</c:v>
                </c:pt>
                <c:pt idx="45">
                  <c:v>#N/A</c:v>
                </c:pt>
                <c:pt idx="46">
                  <c:v>#N/A</c:v>
                </c:pt>
              </c:numCache>
            </c:numRef>
          </c:xVal>
          <c:yVal>
            <c:numRef>
              <c:f>Goals!$Y$4:$Y$50</c:f>
              <c:numCache>
                <c:formatCode>General</c:formatCode>
                <c:ptCount val="47"/>
                <c:pt idx="0">
                  <c:v>6</c:v>
                </c:pt>
                <c:pt idx="1">
                  <c:v>6</c:v>
                </c:pt>
                <c:pt idx="2">
                  <c:v>6</c:v>
                </c:pt>
                <c:pt idx="3">
                  <c:v>6</c:v>
                </c:pt>
                <c:pt idx="4">
                  <c:v>6</c:v>
                </c:pt>
                <c:pt idx="5">
                  <c:v>6</c:v>
                </c:pt>
                <c:pt idx="6">
                  <c:v>6</c:v>
                </c:pt>
                <c:pt idx="8">
                  <c:v>5</c:v>
                </c:pt>
                <c:pt idx="9">
                  <c:v>5</c:v>
                </c:pt>
                <c:pt idx="10">
                  <c:v>5</c:v>
                </c:pt>
                <c:pt idx="11">
                  <c:v>5</c:v>
                </c:pt>
                <c:pt idx="12">
                  <c:v>5</c:v>
                </c:pt>
                <c:pt idx="13">
                  <c:v>5</c:v>
                </c:pt>
                <c:pt idx="14">
                  <c:v>5</c:v>
                </c:pt>
                <c:pt idx="16">
                  <c:v>4</c:v>
                </c:pt>
                <c:pt idx="17">
                  <c:v>4</c:v>
                </c:pt>
                <c:pt idx="18">
                  <c:v>4</c:v>
                </c:pt>
                <c:pt idx="19">
                  <c:v>4</c:v>
                </c:pt>
                <c:pt idx="20">
                  <c:v>4</c:v>
                </c:pt>
                <c:pt idx="21">
                  <c:v>4</c:v>
                </c:pt>
                <c:pt idx="22">
                  <c:v>4</c:v>
                </c:pt>
                <c:pt idx="24">
                  <c:v>3</c:v>
                </c:pt>
                <c:pt idx="25">
                  <c:v>3</c:v>
                </c:pt>
                <c:pt idx="26">
                  <c:v>3</c:v>
                </c:pt>
                <c:pt idx="27">
                  <c:v>3</c:v>
                </c:pt>
                <c:pt idx="28">
                  <c:v>3</c:v>
                </c:pt>
                <c:pt idx="29">
                  <c:v>3</c:v>
                </c:pt>
                <c:pt idx="30">
                  <c:v>3</c:v>
                </c:pt>
                <c:pt idx="32">
                  <c:v>2</c:v>
                </c:pt>
                <c:pt idx="33">
                  <c:v>2</c:v>
                </c:pt>
                <c:pt idx="34">
                  <c:v>2</c:v>
                </c:pt>
                <c:pt idx="35">
                  <c:v>2</c:v>
                </c:pt>
                <c:pt idx="36">
                  <c:v>2</c:v>
                </c:pt>
                <c:pt idx="37">
                  <c:v>2</c:v>
                </c:pt>
                <c:pt idx="38">
                  <c:v>2</c:v>
                </c:pt>
                <c:pt idx="40">
                  <c:v>1</c:v>
                </c:pt>
                <c:pt idx="41">
                  <c:v>1</c:v>
                </c:pt>
                <c:pt idx="42">
                  <c:v>1</c:v>
                </c:pt>
                <c:pt idx="43">
                  <c:v>1</c:v>
                </c:pt>
                <c:pt idx="44">
                  <c:v>1</c:v>
                </c:pt>
                <c:pt idx="45">
                  <c:v>1</c:v>
                </c:pt>
                <c:pt idx="46">
                  <c:v>1</c:v>
                </c:pt>
              </c:numCache>
            </c:numRef>
          </c:yVal>
          <c:smooth val="0"/>
          <c:extLst>
            <c:ext xmlns:c16="http://schemas.microsoft.com/office/drawing/2014/chart" uri="{C3380CC4-5D6E-409C-BE32-E72D297353CC}">
              <c16:uniqueId val="{00000058-A6D0-47F2-80FE-514A5CAA81CB}"/>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'Month Only'!$W$4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'Month Only'!$S$3</c:f>
              <c:strCache>
                <c:ptCount val="1"/>
                <c:pt idx="0">
                  <c:v>Day Label</c:v>
                </c:pt>
              </c:strCache>
            </c:strRef>
          </c:tx>
          <c:spPr>
            <a:solidFill>
              <a:schemeClr val="accent3"/>
            </a:solidFill>
            <a:ln>
              <a:noFill/>
            </a:ln>
            <a:effectLst/>
          </c:spPr>
          <c:invertIfNegative val="0"/>
          <c:cat>
            <c:strRef>
              <c:f>'Month Only'!$S$4:$S$10</c:f>
              <c:strCache>
                <c:ptCount val="7"/>
                <c:pt idx="0">
                  <c:v>S</c:v>
                </c:pt>
                <c:pt idx="1">
                  <c:v>M</c:v>
                </c:pt>
                <c:pt idx="2">
                  <c:v>T</c:v>
                </c:pt>
                <c:pt idx="3">
                  <c:v>W</c:v>
                </c:pt>
                <c:pt idx="4">
                  <c:v>T</c:v>
                </c:pt>
                <c:pt idx="5">
                  <c:v>F</c:v>
                </c:pt>
                <c:pt idx="6">
                  <c:v>S</c:v>
                </c:pt>
              </c:strCache>
            </c:strRef>
          </c:cat>
          <c:val>
            <c:numRef>
              <c:f>'Month Only'!$T$4:$T$10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B2C-4671-B314-2420CD030DD8}"/>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'Month Only'!$H$2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89A433E8-6511-4C15-AD29-86780F0DAA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AB2C-4671-B314-2420CD030DD8}"/>
                </c:ext>
              </c:extLst>
            </c:dLbl>
            <c:dLbl>
              <c:idx val="1"/>
              <c:tx>
                <c:rich>
                  <a:bodyPr/>
                  <a:lstStyle/>
                  <a:p>
                    <a:fld id="{8B38AEEF-F25A-4725-95CA-CABE2A69E16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B2C-4671-B314-2420CD030DD8}"/>
                </c:ext>
              </c:extLst>
            </c:dLbl>
            <c:dLbl>
              <c:idx val="2"/>
              <c:tx>
                <c:rich>
                  <a:bodyPr/>
                  <a:lstStyle/>
                  <a:p>
                    <a:fld id="{12805DE1-9921-4CEE-B228-DA2B2DB9DE1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B2C-4671-B314-2420CD030DD8}"/>
                </c:ext>
              </c:extLst>
            </c:dLbl>
            <c:dLbl>
              <c:idx val="3"/>
              <c:tx>
                <c:rich>
                  <a:bodyPr/>
                  <a:lstStyle/>
                  <a:p>
                    <a:fld id="{B822256A-1F42-496B-9495-32085F627D0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B2C-4671-B314-2420CD030DD8}"/>
                </c:ext>
              </c:extLst>
            </c:dLbl>
            <c:dLbl>
              <c:idx val="4"/>
              <c:tx>
                <c:rich>
                  <a:bodyPr/>
                  <a:lstStyle/>
                  <a:p>
                    <a:fld id="{3B89A061-1EB9-4BC9-B374-87EED44492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B2C-4671-B314-2420CD030DD8}"/>
                </c:ext>
              </c:extLst>
            </c:dLbl>
            <c:dLbl>
              <c:idx val="5"/>
              <c:tx>
                <c:rich>
                  <a:bodyPr/>
                  <a:lstStyle/>
                  <a:p>
                    <a:fld id="{A3ADF936-A554-42B6-A6B1-BC88C10E7C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B2C-4671-B314-2420CD030DD8}"/>
                </c:ext>
              </c:extLst>
            </c:dLbl>
            <c:dLbl>
              <c:idx val="6"/>
              <c:tx>
                <c:rich>
                  <a:bodyPr/>
                  <a:lstStyle/>
                  <a:p>
                    <a:fld id="{0E6DB721-BAAF-4061-B4EB-8A9F344891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B2C-4671-B314-2420CD030DD8}"/>
                </c:ext>
              </c:extLst>
            </c:dLbl>
            <c:dLbl>
              <c:idx val="7"/>
              <c:tx>
                <c:rich>
                  <a:bodyPr/>
                  <a:lstStyle/>
                  <a:p>
                    <a:fld id="{FD5EE31E-3B8E-43FC-AF41-6B74838F218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B2C-4671-B314-2420CD030DD8}"/>
                </c:ext>
              </c:extLst>
            </c:dLbl>
            <c:dLbl>
              <c:idx val="8"/>
              <c:tx>
                <c:rich>
                  <a:bodyPr/>
                  <a:lstStyle/>
                  <a:p>
                    <a:fld id="{25F557EC-0A65-4A0B-A377-6DA78C0099F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B2C-4671-B314-2420CD030DD8}"/>
                </c:ext>
              </c:extLst>
            </c:dLbl>
            <c:dLbl>
              <c:idx val="9"/>
              <c:tx>
                <c:rich>
                  <a:bodyPr/>
                  <a:lstStyle/>
                  <a:p>
                    <a:fld id="{61017FF8-116B-482C-906A-BCD87D5E397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B2C-4671-B314-2420CD030DD8}"/>
                </c:ext>
              </c:extLst>
            </c:dLbl>
            <c:dLbl>
              <c:idx val="10"/>
              <c:tx>
                <c:rich>
                  <a:bodyPr/>
                  <a:lstStyle/>
                  <a:p>
                    <a:fld id="{8DBAE128-EA4C-4CCE-BE35-A8EF2A42D0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B2C-4671-B314-2420CD030DD8}"/>
                </c:ext>
              </c:extLst>
            </c:dLbl>
            <c:dLbl>
              <c:idx val="11"/>
              <c:tx>
                <c:rich>
                  <a:bodyPr/>
                  <a:lstStyle/>
                  <a:p>
                    <a:fld id="{CAEEE35A-3AD8-4A92-9BC0-A592D72781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B2C-4671-B314-2420CD030DD8}"/>
                </c:ext>
              </c:extLst>
            </c:dLbl>
            <c:dLbl>
              <c:idx val="12"/>
              <c:tx>
                <c:rich>
                  <a:bodyPr/>
                  <a:lstStyle/>
                  <a:p>
                    <a:fld id="{E8DEFC0A-D873-4531-914E-145BAD37CB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B2C-4671-B314-2420CD030DD8}"/>
                </c:ext>
              </c:extLst>
            </c:dLbl>
            <c:dLbl>
              <c:idx val="13"/>
              <c:tx>
                <c:rich>
                  <a:bodyPr/>
                  <a:lstStyle/>
                  <a:p>
                    <a:fld id="{CA960518-24E7-4843-BC77-2138AF85D9E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B2C-4671-B314-2420CD030DD8}"/>
                </c:ext>
              </c:extLst>
            </c:dLbl>
            <c:dLbl>
              <c:idx val="14"/>
              <c:tx>
                <c:rich>
                  <a:bodyPr/>
                  <a:lstStyle/>
                  <a:p>
                    <a:fld id="{C0C6DCEB-4E6E-4B08-BE44-1D7A0CEA602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B2C-4671-B314-2420CD030DD8}"/>
                </c:ext>
              </c:extLst>
            </c:dLbl>
            <c:dLbl>
              <c:idx val="15"/>
              <c:tx>
                <c:rich>
                  <a:bodyPr/>
                  <a:lstStyle/>
                  <a:p>
                    <a:fld id="{F77B6079-8BB4-4C4E-A223-B156D45405A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B2C-4671-B314-2420CD030DD8}"/>
                </c:ext>
              </c:extLst>
            </c:dLbl>
            <c:dLbl>
              <c:idx val="16"/>
              <c:tx>
                <c:rich>
                  <a:bodyPr/>
                  <a:lstStyle/>
                  <a:p>
                    <a:fld id="{16B70198-EF05-4A94-B2CE-176A281D818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B2C-4671-B314-2420CD030DD8}"/>
                </c:ext>
              </c:extLst>
            </c:dLbl>
            <c:dLbl>
              <c:idx val="17"/>
              <c:tx>
                <c:rich>
                  <a:bodyPr/>
                  <a:lstStyle/>
                  <a:p>
                    <a:fld id="{7CC3D391-6FD9-4303-A6A1-1719B0EC2F3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B2C-4671-B314-2420CD030DD8}"/>
                </c:ext>
              </c:extLst>
            </c:dLbl>
            <c:dLbl>
              <c:idx val="18"/>
              <c:tx>
                <c:rich>
                  <a:bodyPr/>
                  <a:lstStyle/>
                  <a:p>
                    <a:fld id="{1AAF00F3-5673-4D36-B230-61E5B2DF4DD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B2C-4671-B314-2420CD030DD8}"/>
                </c:ext>
              </c:extLst>
            </c:dLbl>
            <c:dLbl>
              <c:idx val="19"/>
              <c:tx>
                <c:rich>
                  <a:bodyPr/>
                  <a:lstStyle/>
                  <a:p>
                    <a:fld id="{FE8D4B32-7F65-43FC-B5BB-D0781C28508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B2C-4671-B314-2420CD030DD8}"/>
                </c:ext>
              </c:extLst>
            </c:dLbl>
            <c:dLbl>
              <c:idx val="20"/>
              <c:tx>
                <c:rich>
                  <a:bodyPr/>
                  <a:lstStyle/>
                  <a:p>
                    <a:fld id="{C1B16253-916D-4F15-B9C8-6CD87460FE5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B2C-4671-B314-2420CD030DD8}"/>
                </c:ext>
              </c:extLst>
            </c:dLbl>
            <c:dLbl>
              <c:idx val="21"/>
              <c:tx>
                <c:rich>
                  <a:bodyPr/>
                  <a:lstStyle/>
                  <a:p>
                    <a:fld id="{440CB4FC-39DE-40E6-9718-68248C8E044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B2C-4671-B314-2420CD030DD8}"/>
                </c:ext>
              </c:extLst>
            </c:dLbl>
            <c:dLbl>
              <c:idx val="22"/>
              <c:tx>
                <c:rich>
                  <a:bodyPr/>
                  <a:lstStyle/>
                  <a:p>
                    <a:fld id="{FC86907A-4F4A-4965-9421-09D6A4F161B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B2C-4671-B314-2420CD030DD8}"/>
                </c:ext>
              </c:extLst>
            </c:dLbl>
            <c:dLbl>
              <c:idx val="23"/>
              <c:tx>
                <c:rich>
                  <a:bodyPr/>
                  <a:lstStyle/>
                  <a:p>
                    <a:fld id="{3EA9C351-B948-4E0B-B307-3C8AF27B8A1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B2C-4671-B314-2420CD030DD8}"/>
                </c:ext>
              </c:extLst>
            </c:dLbl>
            <c:dLbl>
              <c:idx val="24"/>
              <c:tx>
                <c:rich>
                  <a:bodyPr/>
                  <a:lstStyle/>
                  <a:p>
                    <a:fld id="{5566A30E-FA55-4D87-8174-492149E4E2B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B2C-4671-B314-2420CD030DD8}"/>
                </c:ext>
              </c:extLst>
            </c:dLbl>
            <c:dLbl>
              <c:idx val="25"/>
              <c:tx>
                <c:rich>
                  <a:bodyPr/>
                  <a:lstStyle/>
                  <a:p>
                    <a:fld id="{D3E1E48A-906C-415E-8382-48870AD34EC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B2C-4671-B314-2420CD030DD8}"/>
                </c:ext>
              </c:extLst>
            </c:dLbl>
            <c:dLbl>
              <c:idx val="26"/>
              <c:tx>
                <c:rich>
                  <a:bodyPr/>
                  <a:lstStyle/>
                  <a:p>
                    <a:fld id="{C45B2107-BEB1-4960-B5AD-F55FE2AF2F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B2C-4671-B314-2420CD030DD8}"/>
                </c:ext>
              </c:extLst>
            </c:dLbl>
            <c:dLbl>
              <c:idx val="27"/>
              <c:tx>
                <c:rich>
                  <a:bodyPr/>
                  <a:lstStyle/>
                  <a:p>
                    <a:fld id="{7C42F4A9-63CD-4B86-BDF3-9BCA3BD5115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B2C-4671-B314-2420CD030DD8}"/>
                </c:ext>
              </c:extLst>
            </c:dLbl>
            <c:dLbl>
              <c:idx val="28"/>
              <c:tx>
                <c:rich>
                  <a:bodyPr/>
                  <a:lstStyle/>
                  <a:p>
                    <a:fld id="{58413514-E6FE-4CED-A5B9-300F99D870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B2C-4671-B314-2420CD030DD8}"/>
                </c:ext>
              </c:extLst>
            </c:dLbl>
            <c:dLbl>
              <c:idx val="29"/>
              <c:tx>
                <c:rich>
                  <a:bodyPr/>
                  <a:lstStyle/>
                  <a:p>
                    <a:fld id="{41F98688-8E64-4D6A-858F-3A5DB384CA5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B2C-4671-B314-2420CD030DD8}"/>
                </c:ext>
              </c:extLst>
            </c:dLbl>
            <c:dLbl>
              <c:idx val="30"/>
              <c:tx>
                <c:rich>
                  <a:bodyPr/>
                  <a:lstStyle/>
                  <a:p>
                    <a:fld id="{70794290-F567-4FAE-97A9-1F0C3FBC483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B2C-4671-B314-2420CD030DD8}"/>
                </c:ext>
              </c:extLst>
            </c:dLbl>
            <c:dLbl>
              <c:idx val="31"/>
              <c:tx>
                <c:rich>
                  <a:bodyPr/>
                  <a:lstStyle/>
                  <a:p>
                    <a:fld id="{C6A563D1-E5BB-4B8D-B8DA-6BB006F45B7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B2C-4671-B314-2420CD030DD8}"/>
                </c:ext>
              </c:extLst>
            </c:dLbl>
            <c:dLbl>
              <c:idx val="32"/>
              <c:tx>
                <c:rich>
                  <a:bodyPr/>
                  <a:lstStyle/>
                  <a:p>
                    <a:fld id="{6679E755-4A6D-4233-B3A7-377F0C10AEE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B2C-4671-B314-2420CD030DD8}"/>
                </c:ext>
              </c:extLst>
            </c:dLbl>
            <c:dLbl>
              <c:idx val="33"/>
              <c:tx>
                <c:rich>
                  <a:bodyPr/>
                  <a:lstStyle/>
                  <a:p>
                    <a:fld id="{6002C88D-EE78-4B68-808C-4AFD48DB8C3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B2C-4671-B314-2420CD030DD8}"/>
                </c:ext>
              </c:extLst>
            </c:dLbl>
            <c:dLbl>
              <c:idx val="34"/>
              <c:tx>
                <c:rich>
                  <a:bodyPr/>
                  <a:lstStyle/>
                  <a:p>
                    <a:fld id="{1088FAB1-8950-411F-BB9D-D3E99915A2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B2C-4671-B314-2420CD030DD8}"/>
                </c:ext>
              </c:extLst>
            </c:dLbl>
            <c:dLbl>
              <c:idx val="35"/>
              <c:tx>
                <c:rich>
                  <a:bodyPr/>
                  <a:lstStyle/>
                  <a:p>
                    <a:fld id="{77C3CDD3-EAD0-4EA7-8098-233E362435D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B2C-4671-B314-2420CD030DD8}"/>
                </c:ext>
              </c:extLst>
            </c:dLbl>
            <c:dLbl>
              <c:idx val="36"/>
              <c:tx>
                <c:rich>
                  <a:bodyPr/>
                  <a:lstStyle/>
                  <a:p>
                    <a:fld id="{611E7CB2-1E4E-4E4E-938A-66DFC7C069D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B2C-4671-B314-2420CD030DD8}"/>
                </c:ext>
              </c:extLst>
            </c:dLbl>
            <c:dLbl>
              <c:idx val="37"/>
              <c:tx>
                <c:rich>
                  <a:bodyPr/>
                  <a:lstStyle/>
                  <a:p>
                    <a:fld id="{944B4E2F-3356-4E4E-95DA-57BF1F56672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B2C-4671-B314-2420CD030DD8}"/>
                </c:ext>
              </c:extLst>
            </c:dLbl>
            <c:dLbl>
              <c:idx val="38"/>
              <c:tx>
                <c:rich>
                  <a:bodyPr/>
                  <a:lstStyle/>
                  <a:p>
                    <a:fld id="{30182490-035B-46BD-8A1C-1348915E7D9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B2C-4671-B314-2420CD030DD8}"/>
                </c:ext>
              </c:extLst>
            </c:dLbl>
            <c:dLbl>
              <c:idx val="39"/>
              <c:tx>
                <c:rich>
                  <a:bodyPr/>
                  <a:lstStyle/>
                  <a:p>
                    <a:fld id="{C33CED76-A87C-44C9-91CA-19E0AC646B0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B2C-4671-B314-2420CD030DD8}"/>
                </c:ext>
              </c:extLst>
            </c:dLbl>
            <c:dLbl>
              <c:idx val="40"/>
              <c:tx>
                <c:rich>
                  <a:bodyPr/>
                  <a:lstStyle/>
                  <a:p>
                    <a:fld id="{4141CD02-C8E6-4328-88B1-C305C3A3F2D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B2C-4671-B314-2420CD030DD8}"/>
                </c:ext>
              </c:extLst>
            </c:dLbl>
            <c:dLbl>
              <c:idx val="41"/>
              <c:tx>
                <c:rich>
                  <a:bodyPr/>
                  <a:lstStyle/>
                  <a:p>
                    <a:fld id="{1F0A7091-7854-4C77-B918-F7E3B61D06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B2C-4671-B314-2420CD030DD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'Month Only'!$I$4:$I$45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'Month Only'!$J$4:$J$45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'Month Only'!$K$4:$K$45</c15:f>
                <c15:dlblRangeCache>
                  <c:ptCount val="42"/>
                  <c:pt idx="0">
                    <c:v>25</c:v>
                  </c:pt>
                  <c:pt idx="1">
                    <c:v>26</c:v>
                  </c:pt>
                  <c:pt idx="2">
                    <c:v>27</c:v>
                  </c:pt>
                  <c:pt idx="3">
                    <c:v>28</c:v>
                  </c:pt>
                  <c:pt idx="4">
                    <c:v>29</c:v>
                  </c:pt>
                  <c:pt idx="5">
                    <c:v>30</c:v>
                  </c:pt>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pt idx="37">
                    <c:v>1</c:v>
                  </c:pt>
                  <c:pt idx="38">
                    <c:v>2</c:v>
                  </c:pt>
                  <c:pt idx="39">
                    <c:v>3</c:v>
                  </c:pt>
                  <c:pt idx="40">
                    <c:v>4</c:v>
                  </c:pt>
                  <c:pt idx="41">
                    <c:v>5</c:v>
                  </c:pt>
                </c15:dlblRangeCache>
              </c15:datalabelsRange>
            </c:ext>
            <c:ext xmlns:c16="http://schemas.microsoft.com/office/drawing/2014/chart" uri="{C3380CC4-5D6E-409C-BE32-E72D297353CC}">
              <c16:uniqueId val="{0000002B-AB2C-4671-B314-2420CD030DD8}"/>
            </c:ext>
          </c:extLst>
        </c:ser>
        <c:ser>
          <c:idx val="1"/>
          <c:order val="1"/>
          <c:tx>
            <c:strRef>
              <c:f>'Month Only'!$P$2</c:f>
              <c:strCache>
                <c:ptCount val="1"/>
                <c:pt idx="0">
                  <c:v>Complete (color)</c:v>
                </c:pt>
              </c:strCache>
            </c:strRef>
          </c:tx>
          <c:spPr>
            <a:ln w="25400" cap="rnd">
              <a:noFill/>
              <a:round/>
            </a:ln>
            <a:effectLst/>
          </c:spPr>
          <c:marker>
            <c:symbol val="circle"/>
            <c:size val="19"/>
            <c:spPr>
              <a:solidFill>
                <a:srgbClr val="FF3399"/>
              </a:solidFill>
              <a:ln w="9525">
                <a:noFill/>
              </a:ln>
              <a:effectLst/>
            </c:spPr>
          </c:marker>
          <c:xVal>
            <c:numRef>
              <c:f>'Month Only'!$P$4:$P$45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4</c:v>
                </c:pt>
                <c:pt idx="18">
                  <c:v>5</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4</c:v>
                </c:pt>
                <c:pt idx="39">
                  <c:v>5</c:v>
                </c:pt>
                <c:pt idx="40">
                  <c:v>6</c:v>
                </c:pt>
                <c:pt idx="41">
                  <c:v>#N/A</c:v>
                </c:pt>
              </c:numCache>
            </c:numRef>
          </c:xVal>
          <c:yVal>
            <c:numRef>
              <c:f>'Month Only'!$Q$4:$Q$45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AB2C-4671-B314-2420CD030DD8}"/>
            </c:ext>
          </c:extLst>
        </c:ser>
        <c:ser>
          <c:idx val="3"/>
          <c:order val="2"/>
          <c:tx>
            <c:strRef>
              <c:f>'Month Only'!$M$2</c:f>
              <c:strCache>
                <c:ptCount val="1"/>
                <c:pt idx="0">
                  <c:v>Prev/Next Month</c:v>
                </c:pt>
              </c:strCache>
            </c:strRef>
          </c:tx>
          <c:spPr>
            <a:ln w="25400" cap="rnd">
              <a:noFill/>
              <a:round/>
            </a:ln>
            <a:effectLst/>
          </c:spPr>
          <c:marker>
            <c:symbol val="circle"/>
            <c:size val="21"/>
            <c:spPr>
              <a:solidFill>
                <a:schemeClr val="bg1"/>
              </a:solidFill>
              <a:ln w="9525">
                <a:noFill/>
              </a:ln>
              <a:effectLst/>
            </c:spPr>
          </c:marker>
          <c:xVal>
            <c:numRef>
              <c:f>'Month Only'!$M$4:$M$45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'Month Only'!$N$4:$N$45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D-AB2C-4671-B314-2420CD030DD8}"/>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'Full Calendar'!$Z$4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'Full Calendar'!$V$3</c:f>
              <c:strCache>
                <c:ptCount val="1"/>
                <c:pt idx="0">
                  <c:v>Day Label</c:v>
                </c:pt>
              </c:strCache>
            </c:strRef>
          </c:tx>
          <c:spPr>
            <a:solidFill>
              <a:schemeClr val="accent3"/>
            </a:solidFill>
            <a:ln>
              <a:noFill/>
            </a:ln>
            <a:effectLst/>
          </c:spPr>
          <c:invertIfNegative val="0"/>
          <c:cat>
            <c:strRef>
              <c:f>'Full Calendar'!$V$4:$V$10</c:f>
              <c:strCache>
                <c:ptCount val="7"/>
                <c:pt idx="0">
                  <c:v>S</c:v>
                </c:pt>
                <c:pt idx="1">
                  <c:v>M</c:v>
                </c:pt>
                <c:pt idx="2">
                  <c:v>T</c:v>
                </c:pt>
                <c:pt idx="3">
                  <c:v>W</c:v>
                </c:pt>
                <c:pt idx="4">
                  <c:v>T</c:v>
                </c:pt>
                <c:pt idx="5">
                  <c:v>F</c:v>
                </c:pt>
                <c:pt idx="6">
                  <c:v>S</c:v>
                </c:pt>
              </c:strCache>
            </c:strRef>
          </c:cat>
          <c:val>
            <c:numRef>
              <c:f>'Full Calendar'!$W$4:$W$10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84E0-47E1-A279-55DAF1D3E200}"/>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'Full Calendar'!$H$2</c:f>
              <c:strCache>
                <c:ptCount val="1"/>
                <c:pt idx="0">
                  <c:v>Current Month</c:v>
                </c:pt>
              </c:strCache>
            </c:strRef>
          </c:tx>
          <c:spPr>
            <a:ln w="25400" cap="rnd">
              <a:noFill/>
              <a:round/>
            </a:ln>
            <a:effectLst/>
          </c:spPr>
          <c:marker>
            <c:symbol val="none"/>
          </c:marker>
          <c:dLbls>
            <c:dLbl>
              <c:idx val="0"/>
              <c:tx>
                <c:rich>
                  <a:bodyPr/>
                  <a:lstStyle/>
                  <a:p>
                    <a:fld id="{73978B99-80E0-46F6-A8A5-A1A76D56F9F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84E0-47E1-A279-55DAF1D3E200}"/>
                </c:ext>
              </c:extLst>
            </c:dLbl>
            <c:dLbl>
              <c:idx val="1"/>
              <c:tx>
                <c:rich>
                  <a:bodyPr/>
                  <a:lstStyle/>
                  <a:p>
                    <a:fld id="{D4218C74-5390-42F8-87AB-253A107EAC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4E0-47E1-A279-55DAF1D3E200}"/>
                </c:ext>
              </c:extLst>
            </c:dLbl>
            <c:dLbl>
              <c:idx val="2"/>
              <c:tx>
                <c:rich>
                  <a:bodyPr/>
                  <a:lstStyle/>
                  <a:p>
                    <a:fld id="{F867FE1A-FE94-48A0-9978-900F44BC852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4E0-47E1-A279-55DAF1D3E200}"/>
                </c:ext>
              </c:extLst>
            </c:dLbl>
            <c:dLbl>
              <c:idx val="3"/>
              <c:tx>
                <c:rich>
                  <a:bodyPr/>
                  <a:lstStyle/>
                  <a:p>
                    <a:fld id="{43E8E49C-186A-47B6-9FFD-61124FB987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4E0-47E1-A279-55DAF1D3E200}"/>
                </c:ext>
              </c:extLst>
            </c:dLbl>
            <c:dLbl>
              <c:idx val="4"/>
              <c:tx>
                <c:rich>
                  <a:bodyPr/>
                  <a:lstStyle/>
                  <a:p>
                    <a:fld id="{22690C89-2762-42BF-A238-6DE0CB15BC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84E0-47E1-A279-55DAF1D3E200}"/>
                </c:ext>
              </c:extLst>
            </c:dLbl>
            <c:dLbl>
              <c:idx val="5"/>
              <c:tx>
                <c:rich>
                  <a:bodyPr/>
                  <a:lstStyle/>
                  <a:p>
                    <a:fld id="{BB8BC7DC-51FA-420C-BC26-0F25E6C40A9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84E0-47E1-A279-55DAF1D3E200}"/>
                </c:ext>
              </c:extLst>
            </c:dLbl>
            <c:dLbl>
              <c:idx val="6"/>
              <c:tx>
                <c:rich>
                  <a:bodyPr/>
                  <a:lstStyle/>
                  <a:p>
                    <a:fld id="{48DBB834-E2F3-495F-852C-78948DF227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84E0-47E1-A279-55DAF1D3E200}"/>
                </c:ext>
              </c:extLst>
            </c:dLbl>
            <c:dLbl>
              <c:idx val="7"/>
              <c:tx>
                <c:rich>
                  <a:bodyPr/>
                  <a:lstStyle/>
                  <a:p>
                    <a:fld id="{4C723650-ECF9-425F-9DA8-94DCC091C13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84E0-47E1-A279-55DAF1D3E200}"/>
                </c:ext>
              </c:extLst>
            </c:dLbl>
            <c:dLbl>
              <c:idx val="8"/>
              <c:tx>
                <c:rich>
                  <a:bodyPr/>
                  <a:lstStyle/>
                  <a:p>
                    <a:fld id="{64163085-73BC-499C-ADD3-5AC64B1792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84E0-47E1-A279-55DAF1D3E200}"/>
                </c:ext>
              </c:extLst>
            </c:dLbl>
            <c:dLbl>
              <c:idx val="9"/>
              <c:tx>
                <c:rich>
                  <a:bodyPr/>
                  <a:lstStyle/>
                  <a:p>
                    <a:fld id="{037F89CE-0B0F-4E1F-8441-7235E034AB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84E0-47E1-A279-55DAF1D3E200}"/>
                </c:ext>
              </c:extLst>
            </c:dLbl>
            <c:dLbl>
              <c:idx val="10"/>
              <c:tx>
                <c:rich>
                  <a:bodyPr/>
                  <a:lstStyle/>
                  <a:p>
                    <a:fld id="{54BC493E-C555-4A3D-B815-11743C8B325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84E0-47E1-A279-55DAF1D3E200}"/>
                </c:ext>
              </c:extLst>
            </c:dLbl>
            <c:dLbl>
              <c:idx val="11"/>
              <c:tx>
                <c:rich>
                  <a:bodyPr/>
                  <a:lstStyle/>
                  <a:p>
                    <a:fld id="{DA81A67F-B9BE-4D81-AF8B-344BA1D5B5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84E0-47E1-A279-55DAF1D3E200}"/>
                </c:ext>
              </c:extLst>
            </c:dLbl>
            <c:dLbl>
              <c:idx val="12"/>
              <c:tx>
                <c:rich>
                  <a:bodyPr/>
                  <a:lstStyle/>
                  <a:p>
                    <a:fld id="{0F7B24D3-A6AF-4AD6-B9D8-68C3084CB6E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84E0-47E1-A279-55DAF1D3E200}"/>
                </c:ext>
              </c:extLst>
            </c:dLbl>
            <c:dLbl>
              <c:idx val="13"/>
              <c:tx>
                <c:rich>
                  <a:bodyPr/>
                  <a:lstStyle/>
                  <a:p>
                    <a:fld id="{D711E11E-6D4E-4C93-9C09-2AD7E235BF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84E0-47E1-A279-55DAF1D3E200}"/>
                </c:ext>
              </c:extLst>
            </c:dLbl>
            <c:dLbl>
              <c:idx val="14"/>
              <c:tx>
                <c:rich>
                  <a:bodyPr/>
                  <a:lstStyle/>
                  <a:p>
                    <a:fld id="{3E14F11C-1D14-4C79-849B-5907EF6714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84E0-47E1-A279-55DAF1D3E200}"/>
                </c:ext>
              </c:extLst>
            </c:dLbl>
            <c:dLbl>
              <c:idx val="15"/>
              <c:tx>
                <c:rich>
                  <a:bodyPr/>
                  <a:lstStyle/>
                  <a:p>
                    <a:fld id="{CB9D940A-8304-4A77-A74F-0375A266407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84E0-47E1-A279-55DAF1D3E200}"/>
                </c:ext>
              </c:extLst>
            </c:dLbl>
            <c:dLbl>
              <c:idx val="16"/>
              <c:tx>
                <c:rich>
                  <a:bodyPr/>
                  <a:lstStyle/>
                  <a:p>
                    <a:fld id="{5A8D3204-7B66-4071-BA14-7916F20DDB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84E0-47E1-A279-55DAF1D3E200}"/>
                </c:ext>
              </c:extLst>
            </c:dLbl>
            <c:dLbl>
              <c:idx val="17"/>
              <c:tx>
                <c:rich>
                  <a:bodyPr/>
                  <a:lstStyle/>
                  <a:p>
                    <a:fld id="{253E1548-9FC6-4F4C-9C4B-E924970E33B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84E0-47E1-A279-55DAF1D3E200}"/>
                </c:ext>
              </c:extLst>
            </c:dLbl>
            <c:dLbl>
              <c:idx val="18"/>
              <c:tx>
                <c:rich>
                  <a:bodyPr/>
                  <a:lstStyle/>
                  <a:p>
                    <a:fld id="{892DF714-E2A1-415F-8725-D4B2068758B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84E0-47E1-A279-55DAF1D3E200}"/>
                </c:ext>
              </c:extLst>
            </c:dLbl>
            <c:dLbl>
              <c:idx val="19"/>
              <c:tx>
                <c:rich>
                  <a:bodyPr/>
                  <a:lstStyle/>
                  <a:p>
                    <a:fld id="{4A778E7B-C22D-41AA-B07B-E00D792F40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84E0-47E1-A279-55DAF1D3E200}"/>
                </c:ext>
              </c:extLst>
            </c:dLbl>
            <c:dLbl>
              <c:idx val="20"/>
              <c:tx>
                <c:rich>
                  <a:bodyPr/>
                  <a:lstStyle/>
                  <a:p>
                    <a:fld id="{AC6339AF-DEC6-4373-9CB7-F4744C9AF75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84E0-47E1-A279-55DAF1D3E200}"/>
                </c:ext>
              </c:extLst>
            </c:dLbl>
            <c:dLbl>
              <c:idx val="21"/>
              <c:tx>
                <c:rich>
                  <a:bodyPr/>
                  <a:lstStyle/>
                  <a:p>
                    <a:fld id="{E61EEF02-9B4D-4C4A-A517-6757CADD43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84E0-47E1-A279-55DAF1D3E200}"/>
                </c:ext>
              </c:extLst>
            </c:dLbl>
            <c:dLbl>
              <c:idx val="22"/>
              <c:tx>
                <c:rich>
                  <a:bodyPr/>
                  <a:lstStyle/>
                  <a:p>
                    <a:fld id="{9A1AEC08-0A47-477E-B096-7B75865AC5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84E0-47E1-A279-55DAF1D3E200}"/>
                </c:ext>
              </c:extLst>
            </c:dLbl>
            <c:dLbl>
              <c:idx val="23"/>
              <c:tx>
                <c:rich>
                  <a:bodyPr/>
                  <a:lstStyle/>
                  <a:p>
                    <a:fld id="{945B931F-D2D9-4369-A6C9-0CD16662FF8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84E0-47E1-A279-55DAF1D3E200}"/>
                </c:ext>
              </c:extLst>
            </c:dLbl>
            <c:dLbl>
              <c:idx val="24"/>
              <c:tx>
                <c:rich>
                  <a:bodyPr/>
                  <a:lstStyle/>
                  <a:p>
                    <a:fld id="{50445549-44AB-41A7-8C0A-5183E75158F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84E0-47E1-A279-55DAF1D3E200}"/>
                </c:ext>
              </c:extLst>
            </c:dLbl>
            <c:dLbl>
              <c:idx val="25"/>
              <c:tx>
                <c:rich>
                  <a:bodyPr/>
                  <a:lstStyle/>
                  <a:p>
                    <a:fld id="{EEC12F7D-5A1D-4D8A-83A7-8306EB008A5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84E0-47E1-A279-55DAF1D3E200}"/>
                </c:ext>
              </c:extLst>
            </c:dLbl>
            <c:dLbl>
              <c:idx val="26"/>
              <c:tx>
                <c:rich>
                  <a:bodyPr/>
                  <a:lstStyle/>
                  <a:p>
                    <a:fld id="{837BE9AD-A420-4471-BCA5-A3068953C5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84E0-47E1-A279-55DAF1D3E200}"/>
                </c:ext>
              </c:extLst>
            </c:dLbl>
            <c:dLbl>
              <c:idx val="27"/>
              <c:tx>
                <c:rich>
                  <a:bodyPr/>
                  <a:lstStyle/>
                  <a:p>
                    <a:fld id="{29D18BB2-C025-4F58-99E1-61D0B4D3C22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84E0-47E1-A279-55DAF1D3E200}"/>
                </c:ext>
              </c:extLst>
            </c:dLbl>
            <c:dLbl>
              <c:idx val="28"/>
              <c:tx>
                <c:rich>
                  <a:bodyPr/>
                  <a:lstStyle/>
                  <a:p>
                    <a:fld id="{502CCEE6-F089-48CC-AB96-9B1DC850756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84E0-47E1-A279-55DAF1D3E200}"/>
                </c:ext>
              </c:extLst>
            </c:dLbl>
            <c:dLbl>
              <c:idx val="29"/>
              <c:tx>
                <c:rich>
                  <a:bodyPr/>
                  <a:lstStyle/>
                  <a:p>
                    <a:fld id="{9A3D8B55-15FA-408D-BC73-218ADDC17C1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84E0-47E1-A279-55DAF1D3E200}"/>
                </c:ext>
              </c:extLst>
            </c:dLbl>
            <c:dLbl>
              <c:idx val="30"/>
              <c:tx>
                <c:rich>
                  <a:bodyPr/>
                  <a:lstStyle/>
                  <a:p>
                    <a:fld id="{0882FCE2-88B6-4526-B9F6-AB6A89481B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84E0-47E1-A279-55DAF1D3E200}"/>
                </c:ext>
              </c:extLst>
            </c:dLbl>
            <c:dLbl>
              <c:idx val="31"/>
              <c:tx>
                <c:rich>
                  <a:bodyPr/>
                  <a:lstStyle/>
                  <a:p>
                    <a:fld id="{57DEF4FD-4068-4CDB-973F-F84584C8E0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84E0-47E1-A279-55DAF1D3E200}"/>
                </c:ext>
              </c:extLst>
            </c:dLbl>
            <c:dLbl>
              <c:idx val="32"/>
              <c:tx>
                <c:rich>
                  <a:bodyPr/>
                  <a:lstStyle/>
                  <a:p>
                    <a:fld id="{BB1C00E3-310D-47D8-A56C-9EC19D9717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84E0-47E1-A279-55DAF1D3E200}"/>
                </c:ext>
              </c:extLst>
            </c:dLbl>
            <c:dLbl>
              <c:idx val="33"/>
              <c:tx>
                <c:rich>
                  <a:bodyPr/>
                  <a:lstStyle/>
                  <a:p>
                    <a:fld id="{0D7AFD60-07B8-462A-9B0C-AD210C3F8E7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84E0-47E1-A279-55DAF1D3E200}"/>
                </c:ext>
              </c:extLst>
            </c:dLbl>
            <c:dLbl>
              <c:idx val="34"/>
              <c:tx>
                <c:rich>
                  <a:bodyPr/>
                  <a:lstStyle/>
                  <a:p>
                    <a:fld id="{F76C86A5-4B8D-4B4D-9CFA-4E683C297D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84E0-47E1-A279-55DAF1D3E200}"/>
                </c:ext>
              </c:extLst>
            </c:dLbl>
            <c:dLbl>
              <c:idx val="35"/>
              <c:tx>
                <c:rich>
                  <a:bodyPr/>
                  <a:lstStyle/>
                  <a:p>
                    <a:fld id="{CE084F49-97E8-4054-A395-0C5A251AA17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84E0-47E1-A279-55DAF1D3E200}"/>
                </c:ext>
              </c:extLst>
            </c:dLbl>
            <c:dLbl>
              <c:idx val="36"/>
              <c:tx>
                <c:rich>
                  <a:bodyPr/>
                  <a:lstStyle/>
                  <a:p>
                    <a:fld id="{A3E9CA95-1880-42D9-AE8D-48695DABF6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84E0-47E1-A279-55DAF1D3E200}"/>
                </c:ext>
              </c:extLst>
            </c:dLbl>
            <c:dLbl>
              <c:idx val="37"/>
              <c:tx>
                <c:rich>
                  <a:bodyPr/>
                  <a:lstStyle/>
                  <a:p>
                    <a:fld id="{8DD0AD47-448E-4B5A-9AF2-EE6A4676290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84E0-47E1-A279-55DAF1D3E200}"/>
                </c:ext>
              </c:extLst>
            </c:dLbl>
            <c:dLbl>
              <c:idx val="38"/>
              <c:tx>
                <c:rich>
                  <a:bodyPr/>
                  <a:lstStyle/>
                  <a:p>
                    <a:fld id="{1DBABB64-FD10-4599-9BB1-B6CF2108C3F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84E0-47E1-A279-55DAF1D3E200}"/>
                </c:ext>
              </c:extLst>
            </c:dLbl>
            <c:dLbl>
              <c:idx val="39"/>
              <c:tx>
                <c:rich>
                  <a:bodyPr/>
                  <a:lstStyle/>
                  <a:p>
                    <a:fld id="{2257014F-91CD-4CBC-878B-9C7C0559856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84E0-47E1-A279-55DAF1D3E200}"/>
                </c:ext>
              </c:extLst>
            </c:dLbl>
            <c:dLbl>
              <c:idx val="40"/>
              <c:tx>
                <c:rich>
                  <a:bodyPr/>
                  <a:lstStyle/>
                  <a:p>
                    <a:fld id="{A06B643A-34A3-4882-86B0-1595D26ED63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84E0-47E1-A279-55DAF1D3E200}"/>
                </c:ext>
              </c:extLst>
            </c:dLbl>
            <c:dLbl>
              <c:idx val="41"/>
              <c:tx>
                <c:rich>
                  <a:bodyPr/>
                  <a:lstStyle/>
                  <a:p>
                    <a:fld id="{0A844D5F-5FAB-4888-A982-590973D6EED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84E0-47E1-A279-55DAF1D3E200}"/>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'Full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'Full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'Full Calendar'!$L$4:$L$45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84E0-47E1-A279-55DAF1D3E200}"/>
            </c:ext>
          </c:extLst>
        </c:ser>
        <c:ser>
          <c:idx val="1"/>
          <c:order val="1"/>
          <c:tx>
            <c:strRef>
              <c:f>'Full Calendar'!$R$2</c:f>
              <c:strCache>
                <c:ptCount val="1"/>
                <c:pt idx="0">
                  <c:v>Complete (color)</c:v>
                </c:pt>
              </c:strCache>
            </c:strRef>
          </c:tx>
          <c:spPr>
            <a:ln w="25400" cap="rnd">
              <a:noFill/>
              <a:round/>
            </a:ln>
            <a:effectLst/>
          </c:spPr>
          <c:marker>
            <c:symbol val="circle"/>
            <c:size val="19"/>
            <c:spPr>
              <a:noFill/>
              <a:ln w="22225">
                <a:solidFill>
                  <a:srgbClr val="4DBF35"/>
                </a:solidFill>
              </a:ln>
              <a:effectLst/>
            </c:spPr>
          </c:marker>
          <c:xVal>
            <c:numRef>
              <c:f>'Full Calendar'!$R$4:$R$45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'Full Calendar'!$S$4:$S$45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84E0-47E1-A279-55DAF1D3E200}"/>
            </c:ext>
          </c:extLst>
        </c:ser>
        <c:ser>
          <c:idx val="3"/>
          <c:order val="2"/>
          <c:tx>
            <c:strRef>
              <c:f>'Full Calendar'!$N$2</c:f>
              <c:strCache>
                <c:ptCount val="1"/>
                <c:pt idx="0">
                  <c:v>Prev/Next Month</c:v>
                </c:pt>
              </c:strCache>
            </c:strRef>
          </c:tx>
          <c:spPr>
            <a:ln w="25400" cap="rnd">
              <a:noFill/>
              <a:round/>
            </a:ln>
            <a:effectLst/>
          </c:spPr>
          <c:marker>
            <c:symbol val="none"/>
          </c:marker>
          <c:dLbls>
            <c:dLbl>
              <c:idx val="0"/>
              <c:tx>
                <c:rich>
                  <a:bodyPr/>
                  <a:lstStyle/>
                  <a:p>
                    <a:fld id="{1787BD2E-B9A9-40AB-B169-6329E31A3B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84E0-47E1-A279-55DAF1D3E200}"/>
                </c:ext>
              </c:extLst>
            </c:dLbl>
            <c:dLbl>
              <c:idx val="1"/>
              <c:tx>
                <c:rich>
                  <a:bodyPr/>
                  <a:lstStyle/>
                  <a:p>
                    <a:fld id="{1CDA27AD-47EB-4D32-9C4B-A99D555721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84E0-47E1-A279-55DAF1D3E200}"/>
                </c:ext>
              </c:extLst>
            </c:dLbl>
            <c:dLbl>
              <c:idx val="2"/>
              <c:tx>
                <c:rich>
                  <a:bodyPr/>
                  <a:lstStyle/>
                  <a:p>
                    <a:fld id="{4B4953A0-C67A-4659-8783-E2BF07613BC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84E0-47E1-A279-55DAF1D3E200}"/>
                </c:ext>
              </c:extLst>
            </c:dLbl>
            <c:dLbl>
              <c:idx val="3"/>
              <c:tx>
                <c:rich>
                  <a:bodyPr/>
                  <a:lstStyle/>
                  <a:p>
                    <a:fld id="{8003B4B4-37AE-4223-9785-2E5BCBDDF9F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84E0-47E1-A279-55DAF1D3E200}"/>
                </c:ext>
              </c:extLst>
            </c:dLbl>
            <c:dLbl>
              <c:idx val="4"/>
              <c:tx>
                <c:rich>
                  <a:bodyPr/>
                  <a:lstStyle/>
                  <a:p>
                    <a:fld id="{64C03801-262C-4BFA-8D8E-EC4B3234809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84E0-47E1-A279-55DAF1D3E200}"/>
                </c:ext>
              </c:extLst>
            </c:dLbl>
            <c:dLbl>
              <c:idx val="5"/>
              <c:tx>
                <c:rich>
                  <a:bodyPr/>
                  <a:lstStyle/>
                  <a:p>
                    <a:fld id="{217427D6-CDCC-4D67-9400-4AC5E5EB2E6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84E0-47E1-A279-55DAF1D3E200}"/>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4E0-47E1-A279-55DAF1D3E200}"/>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4E0-47E1-A279-55DAF1D3E200}"/>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4E0-47E1-A279-55DAF1D3E200}"/>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4E0-47E1-A279-55DAF1D3E200}"/>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4E0-47E1-A279-55DAF1D3E200}"/>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4E0-47E1-A279-55DAF1D3E200}"/>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4E0-47E1-A279-55DAF1D3E200}"/>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4E0-47E1-A279-55DAF1D3E200}"/>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4E0-47E1-A279-55DAF1D3E200}"/>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4E0-47E1-A279-55DAF1D3E200}"/>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4E0-47E1-A279-55DAF1D3E200}"/>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4E0-47E1-A279-55DAF1D3E200}"/>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4E0-47E1-A279-55DAF1D3E200}"/>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4E0-47E1-A279-55DAF1D3E200}"/>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4E0-47E1-A279-55DAF1D3E200}"/>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4E0-47E1-A279-55DAF1D3E200}"/>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4E0-47E1-A279-55DAF1D3E200}"/>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4E0-47E1-A279-55DAF1D3E200}"/>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4E0-47E1-A279-55DAF1D3E200}"/>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4E0-47E1-A279-55DAF1D3E200}"/>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4E0-47E1-A279-55DAF1D3E200}"/>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4E0-47E1-A279-55DAF1D3E200}"/>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4E0-47E1-A279-55DAF1D3E200}"/>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4E0-47E1-A279-55DAF1D3E200}"/>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4E0-47E1-A279-55DAF1D3E200}"/>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4E0-47E1-A279-55DAF1D3E200}"/>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4E0-47E1-A279-55DAF1D3E200}"/>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4E0-47E1-A279-55DAF1D3E200}"/>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4E0-47E1-A279-55DAF1D3E200}"/>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4E0-47E1-A279-55DAF1D3E200}"/>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4E0-47E1-A279-55DAF1D3E200}"/>
                </c:ext>
              </c:extLst>
            </c:dLbl>
            <c:dLbl>
              <c:idx val="37"/>
              <c:tx>
                <c:rich>
                  <a:bodyPr/>
                  <a:lstStyle/>
                  <a:p>
                    <a:fld id="{E32D413E-0071-404C-A32E-2F8164DF12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2-84E0-47E1-A279-55DAF1D3E200}"/>
                </c:ext>
              </c:extLst>
            </c:dLbl>
            <c:dLbl>
              <c:idx val="38"/>
              <c:tx>
                <c:rich>
                  <a:bodyPr/>
                  <a:lstStyle/>
                  <a:p>
                    <a:fld id="{A06C2F2C-8962-4299-AACD-E78B0C9F810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3-84E0-47E1-A279-55DAF1D3E200}"/>
                </c:ext>
              </c:extLst>
            </c:dLbl>
            <c:dLbl>
              <c:idx val="39"/>
              <c:tx>
                <c:rich>
                  <a:bodyPr/>
                  <a:lstStyle/>
                  <a:p>
                    <a:fld id="{7111876A-940C-430B-B333-268C9059717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4-84E0-47E1-A279-55DAF1D3E200}"/>
                </c:ext>
              </c:extLst>
            </c:dLbl>
            <c:dLbl>
              <c:idx val="40"/>
              <c:tx>
                <c:rich>
                  <a:bodyPr/>
                  <a:lstStyle/>
                  <a:p>
                    <a:fld id="{DE604E83-9852-4BD4-B825-4346D8FB11F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5-84E0-47E1-A279-55DAF1D3E200}"/>
                </c:ext>
              </c:extLst>
            </c:dLbl>
            <c:dLbl>
              <c:idx val="41"/>
              <c:tx>
                <c:rich>
                  <a:bodyPr/>
                  <a:lstStyle/>
                  <a:p>
                    <a:fld id="{5A07997E-102C-49EB-A936-F5E7C229D24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6-84E0-47E1-A279-55DAF1D3E200}"/>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'Full Calendar'!$N$4:$N$45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'Full Calendar'!$O$4:$O$45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'Full Calendar'!$P$4:$P$45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57-84E0-47E1-A279-55DAF1D3E200}"/>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'Follow Along'!$T$4</c:f>
          <c:strCache>
            <c:ptCount val="1"/>
            <c:pt idx="0">
              <c:v>September 2023</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2"/>
          <c:order val="2"/>
          <c:tx>
            <c:strRef>
              <c:f>'Follow Along'!$P$2</c:f>
              <c:strCache>
                <c:ptCount val="1"/>
                <c:pt idx="0">
                  <c:v>Day Labels</c:v>
                </c:pt>
              </c:strCache>
            </c:strRef>
          </c:tx>
          <c:spPr>
            <a:solidFill>
              <a:schemeClr val="accent3"/>
            </a:solidFill>
            <a:ln>
              <a:noFill/>
            </a:ln>
            <a:effectLst/>
          </c:spPr>
          <c:invertIfNegative val="0"/>
          <c:cat>
            <c:strRef>
              <c:f>'Follow Along'!$P$4:$P$10</c:f>
              <c:strCache>
                <c:ptCount val="7"/>
                <c:pt idx="0">
                  <c:v>S</c:v>
                </c:pt>
                <c:pt idx="1">
                  <c:v>M</c:v>
                </c:pt>
                <c:pt idx="2">
                  <c:v>T</c:v>
                </c:pt>
                <c:pt idx="3">
                  <c:v>W</c:v>
                </c:pt>
                <c:pt idx="4">
                  <c:v>T</c:v>
                </c:pt>
                <c:pt idx="5">
                  <c:v>F</c:v>
                </c:pt>
                <c:pt idx="6">
                  <c:v>S</c:v>
                </c:pt>
              </c:strCache>
            </c:strRef>
          </c:cat>
          <c:val>
            <c:numRef>
              <c:f>'Follow Along'!$Q$4:$Q$10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2C-51DB-40F6-BFCC-FFF4CB6630AE}"/>
            </c:ext>
          </c:extLst>
        </c:ser>
        <c:dLbls>
          <c:showLegendKey val="0"/>
          <c:showVal val="0"/>
          <c:showCatName val="0"/>
          <c:showSerName val="0"/>
          <c:showPercent val="0"/>
          <c:showBubbleSize val="0"/>
        </c:dLbls>
        <c:gapWidth val="150"/>
        <c:axId val="1480270127"/>
        <c:axId val="1549546575"/>
      </c:barChart>
      <c:scatterChart>
        <c:scatterStyle val="lineMarker"/>
        <c:varyColors val="0"/>
        <c:ser>
          <c:idx val="0"/>
          <c:order val="0"/>
          <c:tx>
            <c:strRef>
              <c:f>'Follow Along'!$H$2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FEFD2B2A-20D4-4C8F-8C7F-7C9BDE63AEE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51DB-40F6-BFCC-FFF4CB6630AE}"/>
                </c:ext>
              </c:extLst>
            </c:dLbl>
            <c:dLbl>
              <c:idx val="1"/>
              <c:tx>
                <c:rich>
                  <a:bodyPr/>
                  <a:lstStyle/>
                  <a:p>
                    <a:fld id="{12876673-AB6B-42E5-BA35-7DF0526547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51DB-40F6-BFCC-FFF4CB6630AE}"/>
                </c:ext>
              </c:extLst>
            </c:dLbl>
            <c:dLbl>
              <c:idx val="2"/>
              <c:tx>
                <c:rich>
                  <a:bodyPr/>
                  <a:lstStyle/>
                  <a:p>
                    <a:fld id="{A1A2AA2C-7732-421D-853B-E1214410FBD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51DB-40F6-BFCC-FFF4CB6630AE}"/>
                </c:ext>
              </c:extLst>
            </c:dLbl>
            <c:dLbl>
              <c:idx val="3"/>
              <c:tx>
                <c:rich>
                  <a:bodyPr/>
                  <a:lstStyle/>
                  <a:p>
                    <a:fld id="{902AAB2F-6D8F-410B-A007-82DB94FF118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51DB-40F6-BFCC-FFF4CB6630AE}"/>
                </c:ext>
              </c:extLst>
            </c:dLbl>
            <c:dLbl>
              <c:idx val="4"/>
              <c:tx>
                <c:rich>
                  <a:bodyPr/>
                  <a:lstStyle/>
                  <a:p>
                    <a:fld id="{A67EA5DC-384A-474B-829B-6AB5344859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51DB-40F6-BFCC-FFF4CB6630AE}"/>
                </c:ext>
              </c:extLst>
            </c:dLbl>
            <c:dLbl>
              <c:idx val="5"/>
              <c:tx>
                <c:rich>
                  <a:bodyPr/>
                  <a:lstStyle/>
                  <a:p>
                    <a:fld id="{16423076-EEFC-4712-8E09-F6275903F8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51DB-40F6-BFCC-FFF4CB6630AE}"/>
                </c:ext>
              </c:extLst>
            </c:dLbl>
            <c:dLbl>
              <c:idx val="6"/>
              <c:tx>
                <c:rich>
                  <a:bodyPr/>
                  <a:lstStyle/>
                  <a:p>
                    <a:fld id="{8066B88B-6798-47E5-9912-1FDE5B7EB4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51DB-40F6-BFCC-FFF4CB6630AE}"/>
                </c:ext>
              </c:extLst>
            </c:dLbl>
            <c:dLbl>
              <c:idx val="7"/>
              <c:tx>
                <c:rich>
                  <a:bodyPr/>
                  <a:lstStyle/>
                  <a:p>
                    <a:fld id="{3B532894-CFD7-41B9-987A-C125F5E063A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51DB-40F6-BFCC-FFF4CB6630AE}"/>
                </c:ext>
              </c:extLst>
            </c:dLbl>
            <c:dLbl>
              <c:idx val="8"/>
              <c:tx>
                <c:rich>
                  <a:bodyPr/>
                  <a:lstStyle/>
                  <a:p>
                    <a:fld id="{0965E6CC-7037-4A1D-9662-47667DF8F73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51DB-40F6-BFCC-FFF4CB6630AE}"/>
                </c:ext>
              </c:extLst>
            </c:dLbl>
            <c:dLbl>
              <c:idx val="9"/>
              <c:tx>
                <c:rich>
                  <a:bodyPr/>
                  <a:lstStyle/>
                  <a:p>
                    <a:fld id="{EBDBB211-F638-4B83-ADB4-DC4B2D94F3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51DB-40F6-BFCC-FFF4CB6630AE}"/>
                </c:ext>
              </c:extLst>
            </c:dLbl>
            <c:dLbl>
              <c:idx val="10"/>
              <c:tx>
                <c:rich>
                  <a:bodyPr/>
                  <a:lstStyle/>
                  <a:p>
                    <a:fld id="{24FBF049-6E12-4DC3-91F3-3FBCDFE2045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51DB-40F6-BFCC-FFF4CB6630AE}"/>
                </c:ext>
              </c:extLst>
            </c:dLbl>
            <c:dLbl>
              <c:idx val="11"/>
              <c:tx>
                <c:rich>
                  <a:bodyPr/>
                  <a:lstStyle/>
                  <a:p>
                    <a:fld id="{639C15A0-5414-48DF-BE24-F6F84DB93E7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51DB-40F6-BFCC-FFF4CB6630AE}"/>
                </c:ext>
              </c:extLst>
            </c:dLbl>
            <c:dLbl>
              <c:idx val="12"/>
              <c:tx>
                <c:rich>
                  <a:bodyPr/>
                  <a:lstStyle/>
                  <a:p>
                    <a:fld id="{76BDCFC3-1881-4C2C-A477-BD3726600A2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51DB-40F6-BFCC-FFF4CB6630AE}"/>
                </c:ext>
              </c:extLst>
            </c:dLbl>
            <c:dLbl>
              <c:idx val="13"/>
              <c:tx>
                <c:rich>
                  <a:bodyPr/>
                  <a:lstStyle/>
                  <a:p>
                    <a:fld id="{65B0A908-BD35-43C6-9853-0B46F62912F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51DB-40F6-BFCC-FFF4CB6630AE}"/>
                </c:ext>
              </c:extLst>
            </c:dLbl>
            <c:dLbl>
              <c:idx val="14"/>
              <c:tx>
                <c:rich>
                  <a:bodyPr/>
                  <a:lstStyle/>
                  <a:p>
                    <a:fld id="{5E93311A-D856-4641-8FF0-8B619AA28F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51DB-40F6-BFCC-FFF4CB6630AE}"/>
                </c:ext>
              </c:extLst>
            </c:dLbl>
            <c:dLbl>
              <c:idx val="15"/>
              <c:tx>
                <c:rich>
                  <a:bodyPr/>
                  <a:lstStyle/>
                  <a:p>
                    <a:fld id="{20B26643-E999-4322-8A73-4F287D72F2B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51DB-40F6-BFCC-FFF4CB6630AE}"/>
                </c:ext>
              </c:extLst>
            </c:dLbl>
            <c:dLbl>
              <c:idx val="16"/>
              <c:tx>
                <c:rich>
                  <a:bodyPr/>
                  <a:lstStyle/>
                  <a:p>
                    <a:fld id="{32B8B560-1FA9-4D9B-B195-5A1E935B62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51DB-40F6-BFCC-FFF4CB6630AE}"/>
                </c:ext>
              </c:extLst>
            </c:dLbl>
            <c:dLbl>
              <c:idx val="17"/>
              <c:tx>
                <c:rich>
                  <a:bodyPr/>
                  <a:lstStyle/>
                  <a:p>
                    <a:fld id="{9236764F-13B6-4B0F-A950-C5954EA193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51DB-40F6-BFCC-FFF4CB6630AE}"/>
                </c:ext>
              </c:extLst>
            </c:dLbl>
            <c:dLbl>
              <c:idx val="18"/>
              <c:tx>
                <c:rich>
                  <a:bodyPr/>
                  <a:lstStyle/>
                  <a:p>
                    <a:fld id="{B0EC6A9F-1FF5-48F1-8E79-28847C62F8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51DB-40F6-BFCC-FFF4CB6630AE}"/>
                </c:ext>
              </c:extLst>
            </c:dLbl>
            <c:dLbl>
              <c:idx val="19"/>
              <c:tx>
                <c:rich>
                  <a:bodyPr/>
                  <a:lstStyle/>
                  <a:p>
                    <a:fld id="{65970E68-A3F0-4DC6-8CF9-787724606CB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51DB-40F6-BFCC-FFF4CB6630AE}"/>
                </c:ext>
              </c:extLst>
            </c:dLbl>
            <c:dLbl>
              <c:idx val="20"/>
              <c:tx>
                <c:rich>
                  <a:bodyPr/>
                  <a:lstStyle/>
                  <a:p>
                    <a:fld id="{F51FC0D7-94F5-494C-83D1-3201B47487C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51DB-40F6-BFCC-FFF4CB6630AE}"/>
                </c:ext>
              </c:extLst>
            </c:dLbl>
            <c:dLbl>
              <c:idx val="21"/>
              <c:tx>
                <c:rich>
                  <a:bodyPr/>
                  <a:lstStyle/>
                  <a:p>
                    <a:fld id="{DDAD98F0-C8C1-4831-AB6D-7D136D3F44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51DB-40F6-BFCC-FFF4CB6630AE}"/>
                </c:ext>
              </c:extLst>
            </c:dLbl>
            <c:dLbl>
              <c:idx val="22"/>
              <c:tx>
                <c:rich>
                  <a:bodyPr/>
                  <a:lstStyle/>
                  <a:p>
                    <a:fld id="{9810BF60-9748-462A-BC15-286C544A0C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51DB-40F6-BFCC-FFF4CB6630AE}"/>
                </c:ext>
              </c:extLst>
            </c:dLbl>
            <c:dLbl>
              <c:idx val="23"/>
              <c:tx>
                <c:rich>
                  <a:bodyPr/>
                  <a:lstStyle/>
                  <a:p>
                    <a:fld id="{11DF85C8-9D45-436C-9FE8-56D6963405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51DB-40F6-BFCC-FFF4CB6630AE}"/>
                </c:ext>
              </c:extLst>
            </c:dLbl>
            <c:dLbl>
              <c:idx val="24"/>
              <c:tx>
                <c:rich>
                  <a:bodyPr/>
                  <a:lstStyle/>
                  <a:p>
                    <a:fld id="{8ED1BF97-4FA8-4189-BDFC-D7ADED18252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51DB-40F6-BFCC-FFF4CB6630AE}"/>
                </c:ext>
              </c:extLst>
            </c:dLbl>
            <c:dLbl>
              <c:idx val="25"/>
              <c:tx>
                <c:rich>
                  <a:bodyPr/>
                  <a:lstStyle/>
                  <a:p>
                    <a:fld id="{440F1CAB-47F3-4935-B14E-5F6801D4A8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51DB-40F6-BFCC-FFF4CB6630AE}"/>
                </c:ext>
              </c:extLst>
            </c:dLbl>
            <c:dLbl>
              <c:idx val="26"/>
              <c:tx>
                <c:rich>
                  <a:bodyPr/>
                  <a:lstStyle/>
                  <a:p>
                    <a:fld id="{B0A91DC4-562C-4A19-B5AC-C749BE06646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51DB-40F6-BFCC-FFF4CB6630AE}"/>
                </c:ext>
              </c:extLst>
            </c:dLbl>
            <c:dLbl>
              <c:idx val="27"/>
              <c:tx>
                <c:rich>
                  <a:bodyPr/>
                  <a:lstStyle/>
                  <a:p>
                    <a:fld id="{1F1D0CC2-9D14-4FC4-89F4-985FA26177B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51DB-40F6-BFCC-FFF4CB6630AE}"/>
                </c:ext>
              </c:extLst>
            </c:dLbl>
            <c:dLbl>
              <c:idx val="28"/>
              <c:tx>
                <c:rich>
                  <a:bodyPr/>
                  <a:lstStyle/>
                  <a:p>
                    <a:fld id="{AF78F758-4CD7-4CFC-BE74-A67701D88D7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51DB-40F6-BFCC-FFF4CB6630AE}"/>
                </c:ext>
              </c:extLst>
            </c:dLbl>
            <c:dLbl>
              <c:idx val="29"/>
              <c:tx>
                <c:rich>
                  <a:bodyPr/>
                  <a:lstStyle/>
                  <a:p>
                    <a:fld id="{9F44F434-E389-465F-9FCB-0C5E0DD8B42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51DB-40F6-BFCC-FFF4CB6630AE}"/>
                </c:ext>
              </c:extLst>
            </c:dLbl>
            <c:dLbl>
              <c:idx val="30"/>
              <c:tx>
                <c:rich>
                  <a:bodyPr/>
                  <a:lstStyle/>
                  <a:p>
                    <a:fld id="{9DE52B01-4007-45DE-BB06-75E34C6FE7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51DB-40F6-BFCC-FFF4CB6630AE}"/>
                </c:ext>
              </c:extLst>
            </c:dLbl>
            <c:dLbl>
              <c:idx val="31"/>
              <c:tx>
                <c:rich>
                  <a:bodyPr/>
                  <a:lstStyle/>
                  <a:p>
                    <a:fld id="{4230CC99-198F-419C-BA54-FAA0DCCBD67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51DB-40F6-BFCC-FFF4CB6630AE}"/>
                </c:ext>
              </c:extLst>
            </c:dLbl>
            <c:dLbl>
              <c:idx val="32"/>
              <c:tx>
                <c:rich>
                  <a:bodyPr/>
                  <a:lstStyle/>
                  <a:p>
                    <a:fld id="{80CF46B5-CD0D-49D8-ACA8-1CC7A49ED4E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51DB-40F6-BFCC-FFF4CB6630AE}"/>
                </c:ext>
              </c:extLst>
            </c:dLbl>
            <c:dLbl>
              <c:idx val="33"/>
              <c:tx>
                <c:rich>
                  <a:bodyPr/>
                  <a:lstStyle/>
                  <a:p>
                    <a:fld id="{113D4152-6CD0-4D9A-9CC3-2763708C21F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51DB-40F6-BFCC-FFF4CB6630AE}"/>
                </c:ext>
              </c:extLst>
            </c:dLbl>
            <c:dLbl>
              <c:idx val="34"/>
              <c:tx>
                <c:rich>
                  <a:bodyPr/>
                  <a:lstStyle/>
                  <a:p>
                    <a:fld id="{1EE1BA33-B037-4B34-98A7-74366C5E3A6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51DB-40F6-BFCC-FFF4CB6630AE}"/>
                </c:ext>
              </c:extLst>
            </c:dLbl>
            <c:dLbl>
              <c:idx val="35"/>
              <c:tx>
                <c:rich>
                  <a:bodyPr/>
                  <a:lstStyle/>
                  <a:p>
                    <a:fld id="{6E593C52-D27D-4FCB-B621-8B3EC34903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51DB-40F6-BFCC-FFF4CB6630AE}"/>
                </c:ext>
              </c:extLst>
            </c:dLbl>
            <c:dLbl>
              <c:idx val="36"/>
              <c:tx>
                <c:rich>
                  <a:bodyPr/>
                  <a:lstStyle/>
                  <a:p>
                    <a:fld id="{0E9ACCBF-DE88-4E44-BED0-A92552A1DD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51DB-40F6-BFCC-FFF4CB6630AE}"/>
                </c:ext>
              </c:extLst>
            </c:dLbl>
            <c:dLbl>
              <c:idx val="37"/>
              <c:tx>
                <c:rich>
                  <a:bodyPr/>
                  <a:lstStyle/>
                  <a:p>
                    <a:fld id="{2783D930-4D2F-41F6-9543-7D5DD79767C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51DB-40F6-BFCC-FFF4CB6630AE}"/>
                </c:ext>
              </c:extLst>
            </c:dLbl>
            <c:dLbl>
              <c:idx val="38"/>
              <c:tx>
                <c:rich>
                  <a:bodyPr/>
                  <a:lstStyle/>
                  <a:p>
                    <a:fld id="{48863FB3-71C6-40CE-AC02-314E03CA3C3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51DB-40F6-BFCC-FFF4CB6630AE}"/>
                </c:ext>
              </c:extLst>
            </c:dLbl>
            <c:dLbl>
              <c:idx val="39"/>
              <c:tx>
                <c:rich>
                  <a:bodyPr/>
                  <a:lstStyle/>
                  <a:p>
                    <a:fld id="{82A52584-55E8-4038-977B-D2002E38C41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51DB-40F6-BFCC-FFF4CB6630AE}"/>
                </c:ext>
              </c:extLst>
            </c:dLbl>
            <c:dLbl>
              <c:idx val="40"/>
              <c:tx>
                <c:rich>
                  <a:bodyPr/>
                  <a:lstStyle/>
                  <a:p>
                    <a:fld id="{E344F09B-A8BE-4D6D-8D8A-275A78B37E7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51DB-40F6-BFCC-FFF4CB6630AE}"/>
                </c:ext>
              </c:extLst>
            </c:dLbl>
            <c:dLbl>
              <c:idx val="41"/>
              <c:tx>
                <c:rich>
                  <a:bodyPr/>
                  <a:lstStyle/>
                  <a:p>
                    <a:fld id="{8C52B663-4377-4DD4-A37C-01E47C058EB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51DB-40F6-BFCC-FFF4CB6630A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'Follow Along'!$I$4:$I$45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'Follow Along'!$J$4:$J$45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'Follow Along'!$K$4:$K$45</c15:f>
                <c15:dlblRangeCache>
                  <c:ptCount val="42"/>
                  <c:pt idx="0">
                    <c:v>27</c:v>
                  </c:pt>
                  <c:pt idx="1">
                    <c:v>28</c:v>
                  </c:pt>
                  <c:pt idx="2">
                    <c:v>29</c:v>
                  </c:pt>
                  <c:pt idx="3">
                    <c:v>30</c:v>
                  </c:pt>
                  <c:pt idx="4">
                    <c:v>31</c:v>
                  </c:pt>
                  <c:pt idx="5">
                    <c:v>1</c:v>
                  </c:pt>
                  <c:pt idx="6">
                    <c:v>2</c:v>
                  </c:pt>
                  <c:pt idx="7">
                    <c:v>3</c:v>
                  </c:pt>
                  <c:pt idx="8">
                    <c:v>4</c:v>
                  </c:pt>
                  <c:pt idx="9">
                    <c:v>5</c:v>
                  </c:pt>
                  <c:pt idx="10">
                    <c:v>6</c:v>
                  </c:pt>
                  <c:pt idx="11">
                    <c:v>7</c:v>
                  </c:pt>
                  <c:pt idx="12">
                    <c:v>8</c:v>
                  </c:pt>
                  <c:pt idx="13">
                    <c:v>9</c:v>
                  </c:pt>
                  <c:pt idx="14">
                    <c:v>10</c:v>
                  </c:pt>
                  <c:pt idx="15">
                    <c:v>11</c:v>
                  </c:pt>
                  <c:pt idx="16">
                    <c:v>12</c:v>
                  </c:pt>
                  <c:pt idx="17">
                    <c:v>13</c:v>
                  </c:pt>
                  <c:pt idx="18">
                    <c:v>14</c:v>
                  </c:pt>
                  <c:pt idx="19">
                    <c:v>15</c:v>
                  </c:pt>
                  <c:pt idx="20">
                    <c:v>16</c:v>
                  </c:pt>
                  <c:pt idx="21">
                    <c:v>17</c:v>
                  </c:pt>
                  <c:pt idx="22">
                    <c:v>18</c:v>
                  </c:pt>
                  <c:pt idx="23">
                    <c:v>19</c:v>
                  </c:pt>
                  <c:pt idx="24">
                    <c:v>20</c:v>
                  </c:pt>
                  <c:pt idx="25">
                    <c:v>21</c:v>
                  </c:pt>
                  <c:pt idx="26">
                    <c:v>22</c:v>
                  </c:pt>
                  <c:pt idx="27">
                    <c:v>23</c:v>
                  </c:pt>
                  <c:pt idx="28">
                    <c:v>24</c:v>
                  </c:pt>
                  <c:pt idx="29">
                    <c:v>25</c:v>
                  </c:pt>
                  <c:pt idx="30">
                    <c:v>26</c:v>
                  </c:pt>
                  <c:pt idx="31">
                    <c:v>27</c:v>
                  </c:pt>
                  <c:pt idx="32">
                    <c:v>28</c:v>
                  </c:pt>
                  <c:pt idx="33">
                    <c:v>29</c:v>
                  </c:pt>
                  <c:pt idx="34">
                    <c:v>30</c:v>
                  </c:pt>
                  <c:pt idx="35">
                    <c:v>1</c:v>
                  </c:pt>
                  <c:pt idx="36">
                    <c:v>2</c:v>
                  </c:pt>
                  <c:pt idx="37">
                    <c:v>3</c:v>
                  </c:pt>
                  <c:pt idx="38">
                    <c:v>4</c:v>
                  </c:pt>
                  <c:pt idx="39">
                    <c:v>5</c:v>
                  </c:pt>
                  <c:pt idx="40">
                    <c:v>6</c:v>
                  </c:pt>
                  <c:pt idx="41">
                    <c:v>7</c:v>
                  </c:pt>
                </c15:dlblRangeCache>
              </c15:datalabelsRange>
            </c:ext>
            <c:ext xmlns:c16="http://schemas.microsoft.com/office/drawing/2014/chart" uri="{C3380CC4-5D6E-409C-BE32-E72D297353CC}">
              <c16:uniqueId val="{00000000-51DB-40F6-BFCC-FFF4CB6630AE}"/>
            </c:ext>
          </c:extLst>
        </c:ser>
        <c:ser>
          <c:idx val="1"/>
          <c:order val="1"/>
          <c:tx>
            <c:strRef>
              <c:f>'Follow Along'!$M$2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'Follow Along'!$M$4:$M$45</c:f>
              <c:numCache>
                <c:formatCode>General</c:formatCode>
                <c:ptCount val="42"/>
                <c:pt idx="0">
                  <c:v>1</c:v>
                </c:pt>
                <c:pt idx="1">
                  <c:v>#N/A</c:v>
                </c:pt>
                <c:pt idx="2">
                  <c:v>#N/A</c:v>
                </c:pt>
                <c:pt idx="3">
                  <c:v>4</c:v>
                </c:pt>
                <c:pt idx="4">
                  <c:v>5</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numCache>
            </c:numRef>
          </c:xVal>
          <c:yVal>
            <c:numRef>
              <c:f>'Follow Along'!$N$4:$N$45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B-51DB-40F6-BFCC-FFF4CB6630AE}"/>
            </c:ext>
          </c:extLst>
        </c:ser>
        <c:dLbls>
          <c:showLegendKey val="0"/>
          <c:showVal val="0"/>
          <c:showCatName val="0"/>
          <c:showSerName val="0"/>
          <c:showPercent val="0"/>
          <c:showBubbleSize val="0"/>
        </c:dLbls>
        <c:axId val="1480270127"/>
        <c:axId val="1549546575"/>
      </c:scatterChart>
      <c:catAx>
        <c:axId val="1480270127"/>
        <c:scaling>
          <c:orientation val="minMax"/>
        </c:scaling>
        <c:delete val="0"/>
        <c:axPos val="b"/>
        <c:numFmt formatCode="General" sourceLinked="1"/>
        <c:majorTickMark val="none"/>
        <c:minorTickMark val="none"/>
        <c:tickLblPos val="high"/>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49546575"/>
        <c:crosses val="autoZero"/>
        <c:auto val="1"/>
        <c:lblAlgn val="ctr"/>
        <c:lblOffset val="100"/>
        <c:tickMarkSkip val="1"/>
        <c:noMultiLvlLbl val="0"/>
      </c:catAx>
      <c:valAx>
        <c:axId val="1549546575"/>
        <c:scaling>
          <c:orientation val="minMax"/>
          <c:max val="6.25"/>
          <c:min val="0"/>
        </c:scaling>
        <c:delete val="1"/>
        <c:axPos val="l"/>
        <c:numFmt formatCode="General" sourceLinked="1"/>
        <c:majorTickMark val="none"/>
        <c:minorTickMark val="none"/>
        <c:tickLblPos val="nextTo"/>
        <c:crossAx val="148027012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'Original Calendar'!$T$4</c:f>
          <c:strCache>
            <c:ptCount val="1"/>
            <c:pt idx="0">
              <c:v>August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2"/>
          <c:tx>
            <c:strRef>
              <c:f>'Original Calendar'!$P$3</c:f>
              <c:strCache>
                <c:ptCount val="1"/>
                <c:pt idx="0">
                  <c:v>Day Label</c:v>
                </c:pt>
              </c:strCache>
            </c:strRef>
          </c:tx>
          <c:spPr>
            <a:solidFill>
              <a:schemeClr val="accent3"/>
            </a:solidFill>
            <a:ln>
              <a:noFill/>
            </a:ln>
            <a:effectLst/>
          </c:spPr>
          <c:invertIfNegative val="0"/>
          <c:cat>
            <c:strRef>
              <c:f>'Original Calendar'!$P$4:$P$10</c:f>
              <c:strCache>
                <c:ptCount val="7"/>
                <c:pt idx="0">
                  <c:v>S</c:v>
                </c:pt>
                <c:pt idx="1">
                  <c:v>M</c:v>
                </c:pt>
                <c:pt idx="2">
                  <c:v>T</c:v>
                </c:pt>
                <c:pt idx="3">
                  <c:v>W</c:v>
                </c:pt>
                <c:pt idx="4">
                  <c:v>T</c:v>
                </c:pt>
                <c:pt idx="5">
                  <c:v>F</c:v>
                </c:pt>
                <c:pt idx="6">
                  <c:v>S</c:v>
                </c:pt>
              </c:strCache>
            </c:strRef>
          </c:cat>
          <c:val>
            <c:numRef>
              <c:f>'Original Calendar'!$Q$4:$Q$10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35A-4121-BCB0-4DB3667CF785}"/>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'Original Calendar'!$H$2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75EE2E7B-D0A4-48D2-A007-7022DE469BB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35A-4121-BCB0-4DB3667CF785}"/>
                </c:ext>
              </c:extLst>
            </c:dLbl>
            <c:dLbl>
              <c:idx val="1"/>
              <c:tx>
                <c:rich>
                  <a:bodyPr/>
                  <a:lstStyle/>
                  <a:p>
                    <a:fld id="{A245E17B-2799-4FA6-9862-E29478EBA90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35A-4121-BCB0-4DB3667CF785}"/>
                </c:ext>
              </c:extLst>
            </c:dLbl>
            <c:dLbl>
              <c:idx val="2"/>
              <c:tx>
                <c:rich>
                  <a:bodyPr/>
                  <a:lstStyle/>
                  <a:p>
                    <a:fld id="{695F46D9-A04D-4458-B0D3-7686833D70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35A-4121-BCB0-4DB3667CF785}"/>
                </c:ext>
              </c:extLst>
            </c:dLbl>
            <c:dLbl>
              <c:idx val="3"/>
              <c:tx>
                <c:rich>
                  <a:bodyPr/>
                  <a:lstStyle/>
                  <a:p>
                    <a:fld id="{74027A33-93C0-4420-9BC6-C43DE3D5AC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35A-4121-BCB0-4DB3667CF785}"/>
                </c:ext>
              </c:extLst>
            </c:dLbl>
            <c:dLbl>
              <c:idx val="4"/>
              <c:tx>
                <c:rich>
                  <a:bodyPr/>
                  <a:lstStyle/>
                  <a:p>
                    <a:fld id="{1F15E952-F3C5-4799-8601-FBAF712F8F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35A-4121-BCB0-4DB3667CF785}"/>
                </c:ext>
              </c:extLst>
            </c:dLbl>
            <c:dLbl>
              <c:idx val="5"/>
              <c:tx>
                <c:rich>
                  <a:bodyPr/>
                  <a:lstStyle/>
                  <a:p>
                    <a:fld id="{1FF51000-EA56-4F09-9238-532694A149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35A-4121-BCB0-4DB3667CF785}"/>
                </c:ext>
              </c:extLst>
            </c:dLbl>
            <c:dLbl>
              <c:idx val="6"/>
              <c:tx>
                <c:rich>
                  <a:bodyPr/>
                  <a:lstStyle/>
                  <a:p>
                    <a:fld id="{94DF3AD0-728E-4E99-A98A-06E677023F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35A-4121-BCB0-4DB3667CF785}"/>
                </c:ext>
              </c:extLst>
            </c:dLbl>
            <c:dLbl>
              <c:idx val="7"/>
              <c:tx>
                <c:rich>
                  <a:bodyPr/>
                  <a:lstStyle/>
                  <a:p>
                    <a:fld id="{D3F70D76-D1E6-4D3E-A4ED-EB82825439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35A-4121-BCB0-4DB3667CF785}"/>
                </c:ext>
              </c:extLst>
            </c:dLbl>
            <c:dLbl>
              <c:idx val="8"/>
              <c:tx>
                <c:rich>
                  <a:bodyPr/>
                  <a:lstStyle/>
                  <a:p>
                    <a:fld id="{9FA0EB45-8735-4CCF-932F-58828A86CC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35A-4121-BCB0-4DB3667CF785}"/>
                </c:ext>
              </c:extLst>
            </c:dLbl>
            <c:dLbl>
              <c:idx val="9"/>
              <c:tx>
                <c:rich>
                  <a:bodyPr/>
                  <a:lstStyle/>
                  <a:p>
                    <a:fld id="{14274512-69A9-4F65-8E8A-3BAD5671C0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35A-4121-BCB0-4DB3667CF785}"/>
                </c:ext>
              </c:extLst>
            </c:dLbl>
            <c:dLbl>
              <c:idx val="10"/>
              <c:tx>
                <c:rich>
                  <a:bodyPr/>
                  <a:lstStyle/>
                  <a:p>
                    <a:fld id="{0A1B7480-75D2-468A-B634-C7732CAB5B1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35A-4121-BCB0-4DB3667CF785}"/>
                </c:ext>
              </c:extLst>
            </c:dLbl>
            <c:dLbl>
              <c:idx val="11"/>
              <c:tx>
                <c:rich>
                  <a:bodyPr/>
                  <a:lstStyle/>
                  <a:p>
                    <a:fld id="{3009D071-7C70-4EB0-BE89-53939D3780C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35A-4121-BCB0-4DB3667CF785}"/>
                </c:ext>
              </c:extLst>
            </c:dLbl>
            <c:dLbl>
              <c:idx val="12"/>
              <c:tx>
                <c:rich>
                  <a:bodyPr/>
                  <a:lstStyle/>
                  <a:p>
                    <a:fld id="{0DD9AA5F-8DA1-4123-ADF7-960C77C6642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35A-4121-BCB0-4DB3667CF785}"/>
                </c:ext>
              </c:extLst>
            </c:dLbl>
            <c:dLbl>
              <c:idx val="13"/>
              <c:tx>
                <c:rich>
                  <a:bodyPr/>
                  <a:lstStyle/>
                  <a:p>
                    <a:fld id="{F1A74ED1-8738-46FF-AE4C-E19FB3B3CBD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35A-4121-BCB0-4DB3667CF785}"/>
                </c:ext>
              </c:extLst>
            </c:dLbl>
            <c:dLbl>
              <c:idx val="14"/>
              <c:tx>
                <c:rich>
                  <a:bodyPr/>
                  <a:lstStyle/>
                  <a:p>
                    <a:fld id="{7959BB2A-A5A5-4202-81EC-8871BE1722D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35A-4121-BCB0-4DB3667CF785}"/>
                </c:ext>
              </c:extLst>
            </c:dLbl>
            <c:dLbl>
              <c:idx val="15"/>
              <c:tx>
                <c:rich>
                  <a:bodyPr/>
                  <a:lstStyle/>
                  <a:p>
                    <a:fld id="{0ECE6026-F711-488B-8A73-27CB2AF060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35A-4121-BCB0-4DB3667CF785}"/>
                </c:ext>
              </c:extLst>
            </c:dLbl>
            <c:dLbl>
              <c:idx val="16"/>
              <c:tx>
                <c:rich>
                  <a:bodyPr/>
                  <a:lstStyle/>
                  <a:p>
                    <a:fld id="{CAE8B665-FBA5-4349-AE3F-5EC4D832250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35A-4121-BCB0-4DB3667CF785}"/>
                </c:ext>
              </c:extLst>
            </c:dLbl>
            <c:dLbl>
              <c:idx val="17"/>
              <c:tx>
                <c:rich>
                  <a:bodyPr/>
                  <a:lstStyle/>
                  <a:p>
                    <a:fld id="{4F8A4C65-9AE2-4E49-81B8-929F418504C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35A-4121-BCB0-4DB3667CF785}"/>
                </c:ext>
              </c:extLst>
            </c:dLbl>
            <c:dLbl>
              <c:idx val="18"/>
              <c:tx>
                <c:rich>
                  <a:bodyPr/>
                  <a:lstStyle/>
                  <a:p>
                    <a:fld id="{08F39B21-8524-4925-AC4C-15736578F21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35A-4121-BCB0-4DB3667CF785}"/>
                </c:ext>
              </c:extLst>
            </c:dLbl>
            <c:dLbl>
              <c:idx val="19"/>
              <c:tx>
                <c:rich>
                  <a:bodyPr/>
                  <a:lstStyle/>
                  <a:p>
                    <a:fld id="{4C44E4CA-6DA0-467E-B22B-B85774AABE9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35A-4121-BCB0-4DB3667CF785}"/>
                </c:ext>
              </c:extLst>
            </c:dLbl>
            <c:dLbl>
              <c:idx val="20"/>
              <c:tx>
                <c:rich>
                  <a:bodyPr/>
                  <a:lstStyle/>
                  <a:p>
                    <a:fld id="{703C1BEA-F9D7-4C64-BC6D-3683768646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35A-4121-BCB0-4DB3667CF785}"/>
                </c:ext>
              </c:extLst>
            </c:dLbl>
            <c:dLbl>
              <c:idx val="21"/>
              <c:tx>
                <c:rich>
                  <a:bodyPr/>
                  <a:lstStyle/>
                  <a:p>
                    <a:fld id="{77F84C59-717C-4051-8688-73C5BBAE82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35A-4121-BCB0-4DB3667CF785}"/>
                </c:ext>
              </c:extLst>
            </c:dLbl>
            <c:dLbl>
              <c:idx val="22"/>
              <c:tx>
                <c:rich>
                  <a:bodyPr/>
                  <a:lstStyle/>
                  <a:p>
                    <a:fld id="{35D80914-EF70-4716-914D-F86A7CC000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35A-4121-BCB0-4DB3667CF785}"/>
                </c:ext>
              </c:extLst>
            </c:dLbl>
            <c:dLbl>
              <c:idx val="23"/>
              <c:tx>
                <c:rich>
                  <a:bodyPr/>
                  <a:lstStyle/>
                  <a:p>
                    <a:fld id="{4A3CBFDB-1A14-4731-8611-B9C91973178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35A-4121-BCB0-4DB3667CF785}"/>
                </c:ext>
              </c:extLst>
            </c:dLbl>
            <c:dLbl>
              <c:idx val="24"/>
              <c:tx>
                <c:rich>
                  <a:bodyPr/>
                  <a:lstStyle/>
                  <a:p>
                    <a:fld id="{332BC06F-D484-4171-A29C-09C8E68F72F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35A-4121-BCB0-4DB3667CF785}"/>
                </c:ext>
              </c:extLst>
            </c:dLbl>
            <c:dLbl>
              <c:idx val="25"/>
              <c:tx>
                <c:rich>
                  <a:bodyPr/>
                  <a:lstStyle/>
                  <a:p>
                    <a:fld id="{5F1CD347-5B26-49E6-B066-B904648B15B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35A-4121-BCB0-4DB3667CF785}"/>
                </c:ext>
              </c:extLst>
            </c:dLbl>
            <c:dLbl>
              <c:idx val="26"/>
              <c:tx>
                <c:rich>
                  <a:bodyPr/>
                  <a:lstStyle/>
                  <a:p>
                    <a:fld id="{5300C378-6FD7-4E78-906E-2E58296EEE4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35A-4121-BCB0-4DB3667CF785}"/>
                </c:ext>
              </c:extLst>
            </c:dLbl>
            <c:dLbl>
              <c:idx val="27"/>
              <c:tx>
                <c:rich>
                  <a:bodyPr/>
                  <a:lstStyle/>
                  <a:p>
                    <a:fld id="{DDF82EEA-2570-48FA-8E4F-2A8930FBD6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35A-4121-BCB0-4DB3667CF785}"/>
                </c:ext>
              </c:extLst>
            </c:dLbl>
            <c:dLbl>
              <c:idx val="28"/>
              <c:tx>
                <c:rich>
                  <a:bodyPr/>
                  <a:lstStyle/>
                  <a:p>
                    <a:fld id="{0646D684-62FC-499F-8FCC-147A377BAEB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35A-4121-BCB0-4DB3667CF785}"/>
                </c:ext>
              </c:extLst>
            </c:dLbl>
            <c:dLbl>
              <c:idx val="29"/>
              <c:tx>
                <c:rich>
                  <a:bodyPr/>
                  <a:lstStyle/>
                  <a:p>
                    <a:fld id="{C56D4F24-BC13-4847-93D8-99B9F56A0DC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35A-4121-BCB0-4DB3667CF785}"/>
                </c:ext>
              </c:extLst>
            </c:dLbl>
            <c:dLbl>
              <c:idx val="30"/>
              <c:tx>
                <c:rich>
                  <a:bodyPr/>
                  <a:lstStyle/>
                  <a:p>
                    <a:fld id="{F212BEE6-B3D8-488C-BB9B-53A6DA59E54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35A-4121-BCB0-4DB3667CF785}"/>
                </c:ext>
              </c:extLst>
            </c:dLbl>
            <c:dLbl>
              <c:idx val="31"/>
              <c:tx>
                <c:rich>
                  <a:bodyPr/>
                  <a:lstStyle/>
                  <a:p>
                    <a:fld id="{160BF065-0650-444D-9076-6DCB40D42B4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35A-4121-BCB0-4DB3667CF785}"/>
                </c:ext>
              </c:extLst>
            </c:dLbl>
            <c:dLbl>
              <c:idx val="32"/>
              <c:tx>
                <c:rich>
                  <a:bodyPr/>
                  <a:lstStyle/>
                  <a:p>
                    <a:fld id="{3FBBFC71-4301-4995-8CF7-8424DE71FC8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35A-4121-BCB0-4DB3667CF785}"/>
                </c:ext>
              </c:extLst>
            </c:dLbl>
            <c:dLbl>
              <c:idx val="33"/>
              <c:tx>
                <c:rich>
                  <a:bodyPr/>
                  <a:lstStyle/>
                  <a:p>
                    <a:fld id="{09E4D490-E270-4D17-909E-7AAF9C9945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35A-4121-BCB0-4DB3667CF785}"/>
                </c:ext>
              </c:extLst>
            </c:dLbl>
            <c:dLbl>
              <c:idx val="34"/>
              <c:tx>
                <c:rich>
                  <a:bodyPr/>
                  <a:lstStyle/>
                  <a:p>
                    <a:fld id="{0DB85960-AF52-4945-940F-22B3807AB10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35A-4121-BCB0-4DB3667CF785}"/>
                </c:ext>
              </c:extLst>
            </c:dLbl>
            <c:dLbl>
              <c:idx val="35"/>
              <c:tx>
                <c:rich>
                  <a:bodyPr/>
                  <a:lstStyle/>
                  <a:p>
                    <a:fld id="{DF6511A2-691E-4A43-A303-91C94BDB7F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35A-4121-BCB0-4DB3667CF785}"/>
                </c:ext>
              </c:extLst>
            </c:dLbl>
            <c:dLbl>
              <c:idx val="36"/>
              <c:tx>
                <c:rich>
                  <a:bodyPr/>
                  <a:lstStyle/>
                  <a:p>
                    <a:fld id="{2BCC278D-1B9B-4883-85AA-963F4E2EDF8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35A-4121-BCB0-4DB3667CF785}"/>
                </c:ext>
              </c:extLst>
            </c:dLbl>
            <c:dLbl>
              <c:idx val="37"/>
              <c:tx>
                <c:rich>
                  <a:bodyPr/>
                  <a:lstStyle/>
                  <a:p>
                    <a:fld id="{0B412A97-BB48-431B-8A31-BCFE6640373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35A-4121-BCB0-4DB3667CF785}"/>
                </c:ext>
              </c:extLst>
            </c:dLbl>
            <c:dLbl>
              <c:idx val="38"/>
              <c:tx>
                <c:rich>
                  <a:bodyPr/>
                  <a:lstStyle/>
                  <a:p>
                    <a:fld id="{4872EF4C-B324-45C7-941A-6CAD68EEAA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35A-4121-BCB0-4DB3667CF785}"/>
                </c:ext>
              </c:extLst>
            </c:dLbl>
            <c:dLbl>
              <c:idx val="39"/>
              <c:tx>
                <c:rich>
                  <a:bodyPr/>
                  <a:lstStyle/>
                  <a:p>
                    <a:fld id="{BBE7FD84-8B07-48D8-9489-FB5B9179020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35A-4121-BCB0-4DB3667CF785}"/>
                </c:ext>
              </c:extLst>
            </c:dLbl>
            <c:dLbl>
              <c:idx val="40"/>
              <c:tx>
                <c:rich>
                  <a:bodyPr/>
                  <a:lstStyle/>
                  <a:p>
                    <a:fld id="{52005E36-D876-4CC0-97AA-8A1D15EA77A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35A-4121-BCB0-4DB3667CF785}"/>
                </c:ext>
              </c:extLst>
            </c:dLbl>
            <c:dLbl>
              <c:idx val="41"/>
              <c:tx>
                <c:rich>
                  <a:bodyPr/>
                  <a:lstStyle/>
                  <a:p>
                    <a:fld id="{F79F551D-3C1E-4517-9DC4-A83DFFC1D7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A35A-4121-BCB0-4DB3667CF785}"/>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'Original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'Original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'Original Calendar'!$K$4:$K$45</c15:f>
                <c15:dlblRangeCache>
                  <c:ptCount val="42"/>
                  <c:pt idx="0">
                    <c:v>30</c:v>
                  </c:pt>
                  <c:pt idx="1">
                    <c:v>31</c:v>
                  </c:pt>
                  <c:pt idx="2">
                    <c:v>1</c:v>
                  </c:pt>
                  <c:pt idx="3">
                    <c:v>2</c:v>
                  </c:pt>
                  <c:pt idx="4">
                    <c:v>3</c:v>
                  </c:pt>
                  <c:pt idx="5">
                    <c:v>4</c:v>
                  </c:pt>
                  <c:pt idx="6">
                    <c:v>5</c:v>
                  </c:pt>
                  <c:pt idx="7">
                    <c:v>6</c:v>
                  </c:pt>
                  <c:pt idx="8">
                    <c:v>7</c:v>
                  </c:pt>
                  <c:pt idx="9">
                    <c:v>8</c:v>
                  </c:pt>
                  <c:pt idx="10">
                    <c:v>9</c:v>
                  </c:pt>
                  <c:pt idx="11">
                    <c:v>10</c:v>
                  </c:pt>
                  <c:pt idx="12">
                    <c:v>11</c:v>
                  </c:pt>
                  <c:pt idx="13">
                    <c:v>12</c:v>
                  </c:pt>
                  <c:pt idx="14">
                    <c:v>13</c:v>
                  </c:pt>
                  <c:pt idx="15">
                    <c:v>14</c:v>
                  </c:pt>
                  <c:pt idx="16">
                    <c:v>15</c:v>
                  </c:pt>
                  <c:pt idx="17">
                    <c:v>16</c:v>
                  </c:pt>
                  <c:pt idx="18">
                    <c:v>17</c:v>
                  </c:pt>
                  <c:pt idx="19">
                    <c:v>18</c:v>
                  </c:pt>
                  <c:pt idx="20">
                    <c:v>19</c:v>
                  </c:pt>
                  <c:pt idx="21">
                    <c:v>20</c:v>
                  </c:pt>
                  <c:pt idx="22">
                    <c:v>21</c:v>
                  </c:pt>
                  <c:pt idx="23">
                    <c:v>22</c:v>
                  </c:pt>
                  <c:pt idx="24">
                    <c:v>23</c:v>
                  </c:pt>
                  <c:pt idx="25">
                    <c:v>24</c:v>
                  </c:pt>
                  <c:pt idx="26">
                    <c:v>25</c:v>
                  </c:pt>
                  <c:pt idx="27">
                    <c:v>26</c:v>
                  </c:pt>
                  <c:pt idx="28">
                    <c:v>27</c:v>
                  </c:pt>
                  <c:pt idx="29">
                    <c:v>28</c:v>
                  </c:pt>
                  <c:pt idx="30">
                    <c:v>29</c:v>
                  </c:pt>
                  <c:pt idx="31">
                    <c:v>30</c:v>
                  </c:pt>
                  <c:pt idx="32">
                    <c:v>31</c:v>
                  </c:pt>
                  <c:pt idx="33">
                    <c:v>1</c:v>
                  </c:pt>
                  <c:pt idx="34">
                    <c:v>2</c:v>
                  </c:pt>
                  <c:pt idx="35">
                    <c:v>3</c:v>
                  </c:pt>
                  <c:pt idx="36">
                    <c:v>4</c:v>
                  </c:pt>
                  <c:pt idx="37">
                    <c:v>5</c:v>
                  </c:pt>
                  <c:pt idx="38">
                    <c:v>6</c:v>
                  </c:pt>
                  <c:pt idx="39">
                    <c:v>7</c:v>
                  </c:pt>
                  <c:pt idx="40">
                    <c:v>8</c:v>
                  </c:pt>
                  <c:pt idx="41">
                    <c:v>9</c:v>
                  </c:pt>
                </c15:dlblRangeCache>
              </c15:datalabelsRange>
            </c:ext>
            <c:ext xmlns:c16="http://schemas.microsoft.com/office/drawing/2014/chart" uri="{C3380CC4-5D6E-409C-BE32-E72D297353CC}">
              <c16:uniqueId val="{0000002C-A35A-4121-BCB0-4DB3667CF785}"/>
            </c:ext>
          </c:extLst>
        </c:ser>
        <c:ser>
          <c:idx val="1"/>
          <c:order val="1"/>
          <c:tx>
            <c:strRef>
              <c:f>'Original Calendar'!$M$2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'Original Calendar'!$M$4:$M$45</c:f>
              <c:numCache>
                <c:formatCode>General</c:formatCode>
                <c:ptCount val="42"/>
                <c:pt idx="0">
                  <c:v>1</c:v>
                </c:pt>
                <c:pt idx="1">
                  <c:v>2</c:v>
                </c:pt>
                <c:pt idx="2">
                  <c:v>#N/A</c:v>
                </c:pt>
                <c:pt idx="3">
                  <c:v>#N/A</c:v>
                </c:pt>
                <c:pt idx="4">
                  <c:v>#N/A</c:v>
                </c:pt>
                <c:pt idx="5">
                  <c:v>#N/A</c:v>
                </c:pt>
                <c:pt idx="6">
                  <c:v>#N/A</c:v>
                </c:pt>
                <c:pt idx="7">
                  <c:v>#N/A</c:v>
                </c:pt>
                <c:pt idx="8">
                  <c:v>#N/A</c:v>
                </c:pt>
                <c:pt idx="9">
                  <c:v>3</c:v>
                </c:pt>
                <c:pt idx="10">
                  <c:v>4</c:v>
                </c:pt>
                <c:pt idx="11">
                  <c:v>5</c:v>
                </c:pt>
                <c:pt idx="12">
                  <c:v>6</c:v>
                </c:pt>
                <c:pt idx="13">
                  <c:v>7</c:v>
                </c:pt>
                <c:pt idx="14">
                  <c:v>1</c:v>
                </c:pt>
                <c:pt idx="15">
                  <c:v>#N/A</c:v>
                </c:pt>
                <c:pt idx="16">
                  <c:v>3</c:v>
                </c:pt>
                <c:pt idx="17">
                  <c:v>4</c:v>
                </c:pt>
                <c:pt idx="18">
                  <c:v>5</c:v>
                </c:pt>
                <c:pt idx="19">
                  <c:v>6</c:v>
                </c:pt>
                <c:pt idx="20">
                  <c:v>7</c:v>
                </c:pt>
                <c:pt idx="21">
                  <c:v>1</c:v>
                </c:pt>
                <c:pt idx="22">
                  <c:v>2</c:v>
                </c:pt>
                <c:pt idx="23">
                  <c:v>3</c:v>
                </c:pt>
                <c:pt idx="24">
                  <c:v>#N/A</c:v>
                </c:pt>
                <c:pt idx="25">
                  <c:v>5</c:v>
                </c:pt>
                <c:pt idx="26">
                  <c:v>6</c:v>
                </c:pt>
                <c:pt idx="27">
                  <c:v>7</c:v>
                </c:pt>
                <c:pt idx="28">
                  <c:v>1</c:v>
                </c:pt>
                <c:pt idx="29">
                  <c:v>#N/A</c:v>
                </c:pt>
                <c:pt idx="30">
                  <c:v>#N/A</c:v>
                </c:pt>
                <c:pt idx="31">
                  <c:v>4</c:v>
                </c:pt>
                <c:pt idx="32">
                  <c:v>5</c:v>
                </c:pt>
                <c:pt idx="33">
                  <c:v>#N/A</c:v>
                </c:pt>
                <c:pt idx="34">
                  <c:v>#N/A</c:v>
                </c:pt>
                <c:pt idx="35">
                  <c:v>#N/A</c:v>
                </c:pt>
                <c:pt idx="36">
                  <c:v>#N/A</c:v>
                </c:pt>
                <c:pt idx="37">
                  <c:v>#N/A</c:v>
                </c:pt>
                <c:pt idx="38">
                  <c:v>#N/A</c:v>
                </c:pt>
                <c:pt idx="39">
                  <c:v>#N/A</c:v>
                </c:pt>
                <c:pt idx="40">
                  <c:v>#N/A</c:v>
                </c:pt>
                <c:pt idx="41">
                  <c:v>#N/A</c:v>
                </c:pt>
              </c:numCache>
            </c:numRef>
          </c:xVal>
          <c:yVal>
            <c:numRef>
              <c:f>'Original Calendar'!$N$4:$N$45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D-A35A-4121-BCB0-4DB3667CF785}"/>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'Month Only'!$W$4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'Month Only'!$S$3</c:f>
              <c:strCache>
                <c:ptCount val="1"/>
                <c:pt idx="0">
                  <c:v>Day Label</c:v>
                </c:pt>
              </c:strCache>
            </c:strRef>
          </c:tx>
          <c:spPr>
            <a:solidFill>
              <a:schemeClr val="accent3"/>
            </a:solidFill>
            <a:ln>
              <a:noFill/>
            </a:ln>
            <a:effectLst/>
          </c:spPr>
          <c:invertIfNegative val="0"/>
          <c:cat>
            <c:strRef>
              <c:f>'Month Only'!$S$4:$S$10</c:f>
              <c:strCache>
                <c:ptCount val="7"/>
                <c:pt idx="0">
                  <c:v>S</c:v>
                </c:pt>
                <c:pt idx="1">
                  <c:v>M</c:v>
                </c:pt>
                <c:pt idx="2">
                  <c:v>T</c:v>
                </c:pt>
                <c:pt idx="3">
                  <c:v>W</c:v>
                </c:pt>
                <c:pt idx="4">
                  <c:v>T</c:v>
                </c:pt>
                <c:pt idx="5">
                  <c:v>F</c:v>
                </c:pt>
                <c:pt idx="6">
                  <c:v>S</c:v>
                </c:pt>
              </c:strCache>
            </c:strRef>
          </c:cat>
          <c:val>
            <c:numRef>
              <c:f>'Month Only'!$T$4:$T$10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2401-4A45-BDCC-F98801854CD4}"/>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'Month Only'!$H$2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19CECFB2-76A6-4E7D-B7C1-9A472B94FFD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2401-4A45-BDCC-F98801854CD4}"/>
                </c:ext>
              </c:extLst>
            </c:dLbl>
            <c:dLbl>
              <c:idx val="1"/>
              <c:tx>
                <c:rich>
                  <a:bodyPr/>
                  <a:lstStyle/>
                  <a:p>
                    <a:fld id="{3A3A5D53-60B2-486F-8514-0269B2CDABD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401-4A45-BDCC-F98801854CD4}"/>
                </c:ext>
              </c:extLst>
            </c:dLbl>
            <c:dLbl>
              <c:idx val="2"/>
              <c:tx>
                <c:rich>
                  <a:bodyPr/>
                  <a:lstStyle/>
                  <a:p>
                    <a:fld id="{3C2FB600-6A6D-4F90-A9F4-806CC2D8E35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401-4A45-BDCC-F98801854CD4}"/>
                </c:ext>
              </c:extLst>
            </c:dLbl>
            <c:dLbl>
              <c:idx val="3"/>
              <c:tx>
                <c:rich>
                  <a:bodyPr/>
                  <a:lstStyle/>
                  <a:p>
                    <a:fld id="{C8AD09F8-4F30-4BED-BB9D-FEBBA648F6D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401-4A45-BDCC-F98801854CD4}"/>
                </c:ext>
              </c:extLst>
            </c:dLbl>
            <c:dLbl>
              <c:idx val="4"/>
              <c:tx>
                <c:rich>
                  <a:bodyPr/>
                  <a:lstStyle/>
                  <a:p>
                    <a:fld id="{4761C65B-7E4F-4563-A0AD-130641FB7DB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401-4A45-BDCC-F98801854CD4}"/>
                </c:ext>
              </c:extLst>
            </c:dLbl>
            <c:dLbl>
              <c:idx val="5"/>
              <c:tx>
                <c:rich>
                  <a:bodyPr/>
                  <a:lstStyle/>
                  <a:p>
                    <a:fld id="{7AA2A77B-7F00-42F0-8682-1606E3A1A73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401-4A45-BDCC-F98801854CD4}"/>
                </c:ext>
              </c:extLst>
            </c:dLbl>
            <c:dLbl>
              <c:idx val="6"/>
              <c:tx>
                <c:rich>
                  <a:bodyPr/>
                  <a:lstStyle/>
                  <a:p>
                    <a:fld id="{FA738A17-CF9C-4C94-BDE1-4A43BB435E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401-4A45-BDCC-F98801854CD4}"/>
                </c:ext>
              </c:extLst>
            </c:dLbl>
            <c:dLbl>
              <c:idx val="7"/>
              <c:tx>
                <c:rich>
                  <a:bodyPr/>
                  <a:lstStyle/>
                  <a:p>
                    <a:fld id="{823AE82C-B02C-46B2-92BF-509AA4C473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2401-4A45-BDCC-F98801854CD4}"/>
                </c:ext>
              </c:extLst>
            </c:dLbl>
            <c:dLbl>
              <c:idx val="8"/>
              <c:tx>
                <c:rich>
                  <a:bodyPr/>
                  <a:lstStyle/>
                  <a:p>
                    <a:fld id="{F83F8AB0-7813-4F3F-83BB-01F360AE5E9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401-4A45-BDCC-F98801854CD4}"/>
                </c:ext>
              </c:extLst>
            </c:dLbl>
            <c:dLbl>
              <c:idx val="9"/>
              <c:tx>
                <c:rich>
                  <a:bodyPr/>
                  <a:lstStyle/>
                  <a:p>
                    <a:fld id="{249040D4-B52C-49E9-98D7-1B9E8D6ECC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2401-4A45-BDCC-F98801854CD4}"/>
                </c:ext>
              </c:extLst>
            </c:dLbl>
            <c:dLbl>
              <c:idx val="10"/>
              <c:tx>
                <c:rich>
                  <a:bodyPr/>
                  <a:lstStyle/>
                  <a:p>
                    <a:fld id="{9162237C-B3EC-4D93-8B0F-BF10F8500E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2401-4A45-BDCC-F98801854CD4}"/>
                </c:ext>
              </c:extLst>
            </c:dLbl>
            <c:dLbl>
              <c:idx val="11"/>
              <c:tx>
                <c:rich>
                  <a:bodyPr/>
                  <a:lstStyle/>
                  <a:p>
                    <a:fld id="{024AF133-5BF7-4F81-91F1-A930B5B9F3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2401-4A45-BDCC-F98801854CD4}"/>
                </c:ext>
              </c:extLst>
            </c:dLbl>
            <c:dLbl>
              <c:idx val="12"/>
              <c:tx>
                <c:rich>
                  <a:bodyPr/>
                  <a:lstStyle/>
                  <a:p>
                    <a:fld id="{C80430B1-EE31-47EC-9EB9-5EF2F1B9040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2401-4A45-BDCC-F98801854CD4}"/>
                </c:ext>
              </c:extLst>
            </c:dLbl>
            <c:dLbl>
              <c:idx val="13"/>
              <c:tx>
                <c:rich>
                  <a:bodyPr/>
                  <a:lstStyle/>
                  <a:p>
                    <a:fld id="{7FA61AA1-A927-4443-83BA-28C13BB0117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2401-4A45-BDCC-F98801854CD4}"/>
                </c:ext>
              </c:extLst>
            </c:dLbl>
            <c:dLbl>
              <c:idx val="14"/>
              <c:tx>
                <c:rich>
                  <a:bodyPr/>
                  <a:lstStyle/>
                  <a:p>
                    <a:fld id="{393FAD49-18C5-48D7-B60C-414701E1D7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2401-4A45-BDCC-F98801854CD4}"/>
                </c:ext>
              </c:extLst>
            </c:dLbl>
            <c:dLbl>
              <c:idx val="15"/>
              <c:tx>
                <c:rich>
                  <a:bodyPr/>
                  <a:lstStyle/>
                  <a:p>
                    <a:fld id="{0E445B3D-3FB9-4064-AD7A-2C0195602DD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2401-4A45-BDCC-F98801854CD4}"/>
                </c:ext>
              </c:extLst>
            </c:dLbl>
            <c:dLbl>
              <c:idx val="16"/>
              <c:tx>
                <c:rich>
                  <a:bodyPr/>
                  <a:lstStyle/>
                  <a:p>
                    <a:fld id="{77D4F493-7EB4-4506-B3BF-85CCD32AAE4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2401-4A45-BDCC-F98801854CD4}"/>
                </c:ext>
              </c:extLst>
            </c:dLbl>
            <c:dLbl>
              <c:idx val="17"/>
              <c:tx>
                <c:rich>
                  <a:bodyPr/>
                  <a:lstStyle/>
                  <a:p>
                    <a:fld id="{77A6F622-856B-4D7D-AA24-BC01C2D126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2401-4A45-BDCC-F98801854CD4}"/>
                </c:ext>
              </c:extLst>
            </c:dLbl>
            <c:dLbl>
              <c:idx val="18"/>
              <c:tx>
                <c:rich>
                  <a:bodyPr/>
                  <a:lstStyle/>
                  <a:p>
                    <a:fld id="{4D6B4286-E1CB-490D-9BC6-6628EFFDFCE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2401-4A45-BDCC-F98801854CD4}"/>
                </c:ext>
              </c:extLst>
            </c:dLbl>
            <c:dLbl>
              <c:idx val="19"/>
              <c:tx>
                <c:rich>
                  <a:bodyPr/>
                  <a:lstStyle/>
                  <a:p>
                    <a:fld id="{D99E835D-148D-4463-81C1-DE0B809668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2401-4A45-BDCC-F98801854CD4}"/>
                </c:ext>
              </c:extLst>
            </c:dLbl>
            <c:dLbl>
              <c:idx val="20"/>
              <c:tx>
                <c:rich>
                  <a:bodyPr/>
                  <a:lstStyle/>
                  <a:p>
                    <a:fld id="{1E62E709-B3EC-446F-8A85-9744C65556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2401-4A45-BDCC-F98801854CD4}"/>
                </c:ext>
              </c:extLst>
            </c:dLbl>
            <c:dLbl>
              <c:idx val="21"/>
              <c:tx>
                <c:rich>
                  <a:bodyPr/>
                  <a:lstStyle/>
                  <a:p>
                    <a:fld id="{32C34CF1-B539-452A-B72C-1E5121B17DC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2401-4A45-BDCC-F98801854CD4}"/>
                </c:ext>
              </c:extLst>
            </c:dLbl>
            <c:dLbl>
              <c:idx val="22"/>
              <c:tx>
                <c:rich>
                  <a:bodyPr/>
                  <a:lstStyle/>
                  <a:p>
                    <a:fld id="{C101A998-A4B6-4289-AA3A-4F0A6607AC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2401-4A45-BDCC-F98801854CD4}"/>
                </c:ext>
              </c:extLst>
            </c:dLbl>
            <c:dLbl>
              <c:idx val="23"/>
              <c:tx>
                <c:rich>
                  <a:bodyPr/>
                  <a:lstStyle/>
                  <a:p>
                    <a:fld id="{A3212605-3F01-40FF-9DA9-68BB265EE6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2401-4A45-BDCC-F98801854CD4}"/>
                </c:ext>
              </c:extLst>
            </c:dLbl>
            <c:dLbl>
              <c:idx val="24"/>
              <c:tx>
                <c:rich>
                  <a:bodyPr/>
                  <a:lstStyle/>
                  <a:p>
                    <a:fld id="{4C02BCC2-2CA9-46A4-80E0-7B68EF63F9B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2401-4A45-BDCC-F98801854CD4}"/>
                </c:ext>
              </c:extLst>
            </c:dLbl>
            <c:dLbl>
              <c:idx val="25"/>
              <c:tx>
                <c:rich>
                  <a:bodyPr/>
                  <a:lstStyle/>
                  <a:p>
                    <a:fld id="{EC698077-04B2-4320-8C5B-2DE9272518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2401-4A45-BDCC-F98801854CD4}"/>
                </c:ext>
              </c:extLst>
            </c:dLbl>
            <c:dLbl>
              <c:idx val="26"/>
              <c:tx>
                <c:rich>
                  <a:bodyPr/>
                  <a:lstStyle/>
                  <a:p>
                    <a:fld id="{7CB4C71E-069B-4A5B-B6E5-DB38C1069DC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2401-4A45-BDCC-F98801854CD4}"/>
                </c:ext>
              </c:extLst>
            </c:dLbl>
            <c:dLbl>
              <c:idx val="27"/>
              <c:tx>
                <c:rich>
                  <a:bodyPr/>
                  <a:lstStyle/>
                  <a:p>
                    <a:fld id="{0BAD3D9F-7EC5-49AE-859E-D0B39A94879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2401-4A45-BDCC-F98801854CD4}"/>
                </c:ext>
              </c:extLst>
            </c:dLbl>
            <c:dLbl>
              <c:idx val="28"/>
              <c:tx>
                <c:rich>
                  <a:bodyPr/>
                  <a:lstStyle/>
                  <a:p>
                    <a:fld id="{17705F96-D416-4AD6-8609-AE731357803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2401-4A45-BDCC-F98801854CD4}"/>
                </c:ext>
              </c:extLst>
            </c:dLbl>
            <c:dLbl>
              <c:idx val="29"/>
              <c:tx>
                <c:rich>
                  <a:bodyPr/>
                  <a:lstStyle/>
                  <a:p>
                    <a:fld id="{D34602CF-637D-4815-A141-744E717CB67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2401-4A45-BDCC-F98801854CD4}"/>
                </c:ext>
              </c:extLst>
            </c:dLbl>
            <c:dLbl>
              <c:idx val="30"/>
              <c:tx>
                <c:rich>
                  <a:bodyPr/>
                  <a:lstStyle/>
                  <a:p>
                    <a:fld id="{923FE33B-01AE-40A5-9032-E07B4ACA94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2401-4A45-BDCC-F98801854CD4}"/>
                </c:ext>
              </c:extLst>
            </c:dLbl>
            <c:dLbl>
              <c:idx val="31"/>
              <c:tx>
                <c:rich>
                  <a:bodyPr/>
                  <a:lstStyle/>
                  <a:p>
                    <a:fld id="{F0E4BA42-A7AB-405B-A6A2-7EDC2A92B6C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2401-4A45-BDCC-F98801854CD4}"/>
                </c:ext>
              </c:extLst>
            </c:dLbl>
            <c:dLbl>
              <c:idx val="32"/>
              <c:tx>
                <c:rich>
                  <a:bodyPr/>
                  <a:lstStyle/>
                  <a:p>
                    <a:fld id="{E51A73E2-04A2-42CD-95EA-9D711DBF981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2401-4A45-BDCC-F98801854CD4}"/>
                </c:ext>
              </c:extLst>
            </c:dLbl>
            <c:dLbl>
              <c:idx val="33"/>
              <c:tx>
                <c:rich>
                  <a:bodyPr/>
                  <a:lstStyle/>
                  <a:p>
                    <a:fld id="{40DEFCA7-3595-4DF2-A52E-A10667CA2F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2401-4A45-BDCC-F98801854CD4}"/>
                </c:ext>
              </c:extLst>
            </c:dLbl>
            <c:dLbl>
              <c:idx val="34"/>
              <c:tx>
                <c:rich>
                  <a:bodyPr/>
                  <a:lstStyle/>
                  <a:p>
                    <a:fld id="{0127C140-85E1-4B00-A887-625B9E14B73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2401-4A45-BDCC-F98801854CD4}"/>
                </c:ext>
              </c:extLst>
            </c:dLbl>
            <c:dLbl>
              <c:idx val="35"/>
              <c:tx>
                <c:rich>
                  <a:bodyPr/>
                  <a:lstStyle/>
                  <a:p>
                    <a:fld id="{B92CA773-A674-451D-81C4-600A91898B8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2401-4A45-BDCC-F98801854CD4}"/>
                </c:ext>
              </c:extLst>
            </c:dLbl>
            <c:dLbl>
              <c:idx val="36"/>
              <c:tx>
                <c:rich>
                  <a:bodyPr/>
                  <a:lstStyle/>
                  <a:p>
                    <a:fld id="{A7AF8446-78BD-4442-92E5-5A93A642FAD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2401-4A45-BDCC-F98801854CD4}"/>
                </c:ext>
              </c:extLst>
            </c:dLbl>
            <c:dLbl>
              <c:idx val="37"/>
              <c:tx>
                <c:rich>
                  <a:bodyPr/>
                  <a:lstStyle/>
                  <a:p>
                    <a:fld id="{2B91C0AB-C647-45AC-8DAC-80CA2D2AF1D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2401-4A45-BDCC-F98801854CD4}"/>
                </c:ext>
              </c:extLst>
            </c:dLbl>
            <c:dLbl>
              <c:idx val="38"/>
              <c:tx>
                <c:rich>
                  <a:bodyPr/>
                  <a:lstStyle/>
                  <a:p>
                    <a:fld id="{47AB3A7A-3D5C-4A58-A18E-7AD9C600843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2401-4A45-BDCC-F98801854CD4}"/>
                </c:ext>
              </c:extLst>
            </c:dLbl>
            <c:dLbl>
              <c:idx val="39"/>
              <c:tx>
                <c:rich>
                  <a:bodyPr/>
                  <a:lstStyle/>
                  <a:p>
                    <a:fld id="{B392A635-6DC0-483B-96C3-01B8A2307E1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2401-4A45-BDCC-F98801854CD4}"/>
                </c:ext>
              </c:extLst>
            </c:dLbl>
            <c:dLbl>
              <c:idx val="40"/>
              <c:tx>
                <c:rich>
                  <a:bodyPr/>
                  <a:lstStyle/>
                  <a:p>
                    <a:fld id="{C152ED51-F571-485B-B63F-283F6EFB838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2401-4A45-BDCC-F98801854CD4}"/>
                </c:ext>
              </c:extLst>
            </c:dLbl>
            <c:dLbl>
              <c:idx val="41"/>
              <c:tx>
                <c:rich>
                  <a:bodyPr/>
                  <a:lstStyle/>
                  <a:p>
                    <a:fld id="{AB7F15DB-C5B3-444C-9692-B291BE6387A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2401-4A45-BDCC-F98801854CD4}"/>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'Month Only'!$I$4:$I$45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'Month Only'!$J$4:$J$45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'Month Only'!$K$4:$K$45</c15:f>
                <c15:dlblRangeCache>
                  <c:ptCount val="42"/>
                  <c:pt idx="0">
                    <c:v>25</c:v>
                  </c:pt>
                  <c:pt idx="1">
                    <c:v>26</c:v>
                  </c:pt>
                  <c:pt idx="2">
                    <c:v>27</c:v>
                  </c:pt>
                  <c:pt idx="3">
                    <c:v>28</c:v>
                  </c:pt>
                  <c:pt idx="4">
                    <c:v>29</c:v>
                  </c:pt>
                  <c:pt idx="5">
                    <c:v>30</c:v>
                  </c:pt>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pt idx="37">
                    <c:v>1</c:v>
                  </c:pt>
                  <c:pt idx="38">
                    <c:v>2</c:v>
                  </c:pt>
                  <c:pt idx="39">
                    <c:v>3</c:v>
                  </c:pt>
                  <c:pt idx="40">
                    <c:v>4</c:v>
                  </c:pt>
                  <c:pt idx="41">
                    <c:v>5</c:v>
                  </c:pt>
                </c15:dlblRangeCache>
              </c15:datalabelsRange>
            </c:ext>
            <c:ext xmlns:c16="http://schemas.microsoft.com/office/drawing/2014/chart" uri="{C3380CC4-5D6E-409C-BE32-E72D297353CC}">
              <c16:uniqueId val="{0000002B-2401-4A45-BDCC-F98801854CD4}"/>
            </c:ext>
          </c:extLst>
        </c:ser>
        <c:ser>
          <c:idx val="1"/>
          <c:order val="1"/>
          <c:tx>
            <c:strRef>
              <c:f>'Month Only'!$P$2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'Month Only'!$P$4:$P$45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4</c:v>
                </c:pt>
                <c:pt idx="18">
                  <c:v>5</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4</c:v>
                </c:pt>
                <c:pt idx="39">
                  <c:v>5</c:v>
                </c:pt>
                <c:pt idx="40">
                  <c:v>6</c:v>
                </c:pt>
                <c:pt idx="41">
                  <c:v>#N/A</c:v>
                </c:pt>
              </c:numCache>
            </c:numRef>
          </c:xVal>
          <c:yVal>
            <c:numRef>
              <c:f>'Month Only'!$Q$4:$Q$45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2401-4A45-BDCC-F98801854CD4}"/>
            </c:ext>
          </c:extLst>
        </c:ser>
        <c:ser>
          <c:idx val="3"/>
          <c:order val="2"/>
          <c:tx>
            <c:strRef>
              <c:f>'Month Only'!$M$2</c:f>
              <c:strCache>
                <c:ptCount val="1"/>
                <c:pt idx="0">
                  <c:v>Prev/Next Month</c:v>
                </c:pt>
              </c:strCache>
            </c:strRef>
          </c:tx>
          <c:spPr>
            <a:ln w="25400" cap="rnd">
              <a:noFill/>
              <a:round/>
            </a:ln>
            <a:effectLst/>
          </c:spPr>
          <c:marker>
            <c:symbol val="circle"/>
            <c:size val="21"/>
            <c:spPr>
              <a:solidFill>
                <a:schemeClr val="bg1"/>
              </a:solidFill>
              <a:ln w="9525">
                <a:noFill/>
              </a:ln>
              <a:effectLst/>
            </c:spPr>
          </c:marker>
          <c:xVal>
            <c:numRef>
              <c:f>'Month Only'!$M$4:$M$45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'Month Only'!$N$4:$N$45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D-2401-4A45-BDCC-F98801854CD4}"/>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'Full Calendar'!$Z$4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'Full Calendar'!$V$3</c:f>
              <c:strCache>
                <c:ptCount val="1"/>
                <c:pt idx="0">
                  <c:v>Day Label</c:v>
                </c:pt>
              </c:strCache>
            </c:strRef>
          </c:tx>
          <c:spPr>
            <a:solidFill>
              <a:schemeClr val="accent3"/>
            </a:solidFill>
            <a:ln>
              <a:noFill/>
            </a:ln>
            <a:effectLst/>
          </c:spPr>
          <c:invertIfNegative val="0"/>
          <c:cat>
            <c:strRef>
              <c:f>'Full Calendar'!$V$4:$V$10</c:f>
              <c:strCache>
                <c:ptCount val="7"/>
                <c:pt idx="0">
                  <c:v>S</c:v>
                </c:pt>
                <c:pt idx="1">
                  <c:v>M</c:v>
                </c:pt>
                <c:pt idx="2">
                  <c:v>T</c:v>
                </c:pt>
                <c:pt idx="3">
                  <c:v>W</c:v>
                </c:pt>
                <c:pt idx="4">
                  <c:v>T</c:v>
                </c:pt>
                <c:pt idx="5">
                  <c:v>F</c:v>
                </c:pt>
                <c:pt idx="6">
                  <c:v>S</c:v>
                </c:pt>
              </c:strCache>
            </c:strRef>
          </c:cat>
          <c:val>
            <c:numRef>
              <c:f>'Full Calendar'!$W$4:$W$10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DF57-4D00-9962-9EC3A3B47B0C}"/>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'Full Calendar'!$H$2</c:f>
              <c:strCache>
                <c:ptCount val="1"/>
                <c:pt idx="0">
                  <c:v>Current Month</c:v>
                </c:pt>
              </c:strCache>
            </c:strRef>
          </c:tx>
          <c:spPr>
            <a:ln w="25400" cap="rnd">
              <a:noFill/>
              <a:round/>
            </a:ln>
            <a:effectLst/>
          </c:spPr>
          <c:marker>
            <c:symbol val="none"/>
          </c:marker>
          <c:dLbls>
            <c:dLbl>
              <c:idx val="0"/>
              <c:tx>
                <c:rich>
                  <a:bodyPr/>
                  <a:lstStyle/>
                  <a:p>
                    <a:fld id="{6775BB53-C76C-437C-9118-B2F971F140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DF57-4D00-9962-9EC3A3B47B0C}"/>
                </c:ext>
              </c:extLst>
            </c:dLbl>
            <c:dLbl>
              <c:idx val="1"/>
              <c:tx>
                <c:rich>
                  <a:bodyPr/>
                  <a:lstStyle/>
                  <a:p>
                    <a:fld id="{56E69D37-9297-486F-828E-B4D2AD30CD3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DF57-4D00-9962-9EC3A3B47B0C}"/>
                </c:ext>
              </c:extLst>
            </c:dLbl>
            <c:dLbl>
              <c:idx val="2"/>
              <c:tx>
                <c:rich>
                  <a:bodyPr/>
                  <a:lstStyle/>
                  <a:p>
                    <a:fld id="{C9E1D77C-4F1B-467F-904E-E5D41A482CA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DF57-4D00-9962-9EC3A3B47B0C}"/>
                </c:ext>
              </c:extLst>
            </c:dLbl>
            <c:dLbl>
              <c:idx val="3"/>
              <c:tx>
                <c:rich>
                  <a:bodyPr/>
                  <a:lstStyle/>
                  <a:p>
                    <a:fld id="{27A0B527-71DA-4E43-B059-CCA1EE1EBE5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DF57-4D00-9962-9EC3A3B47B0C}"/>
                </c:ext>
              </c:extLst>
            </c:dLbl>
            <c:dLbl>
              <c:idx val="4"/>
              <c:tx>
                <c:rich>
                  <a:bodyPr/>
                  <a:lstStyle/>
                  <a:p>
                    <a:fld id="{0CA101CA-4359-49A1-949E-4BB0D2734A9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DF57-4D00-9962-9EC3A3B47B0C}"/>
                </c:ext>
              </c:extLst>
            </c:dLbl>
            <c:dLbl>
              <c:idx val="5"/>
              <c:tx>
                <c:rich>
                  <a:bodyPr/>
                  <a:lstStyle/>
                  <a:p>
                    <a:fld id="{2E4CCE0F-0AF1-4BEC-96B4-9B0A64E656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DF57-4D00-9962-9EC3A3B47B0C}"/>
                </c:ext>
              </c:extLst>
            </c:dLbl>
            <c:dLbl>
              <c:idx val="6"/>
              <c:tx>
                <c:rich>
                  <a:bodyPr/>
                  <a:lstStyle/>
                  <a:p>
                    <a:fld id="{025080B2-4A99-47B9-8A44-23558ED780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F57-4D00-9962-9EC3A3B47B0C}"/>
                </c:ext>
              </c:extLst>
            </c:dLbl>
            <c:dLbl>
              <c:idx val="7"/>
              <c:tx>
                <c:rich>
                  <a:bodyPr/>
                  <a:lstStyle/>
                  <a:p>
                    <a:fld id="{B4A936A0-EC55-48A9-8332-2B81557FAB9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F57-4D00-9962-9EC3A3B47B0C}"/>
                </c:ext>
              </c:extLst>
            </c:dLbl>
            <c:dLbl>
              <c:idx val="8"/>
              <c:tx>
                <c:rich>
                  <a:bodyPr/>
                  <a:lstStyle/>
                  <a:p>
                    <a:fld id="{19FE5B08-095B-4368-87C2-A7BE6392B6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F57-4D00-9962-9EC3A3B47B0C}"/>
                </c:ext>
              </c:extLst>
            </c:dLbl>
            <c:dLbl>
              <c:idx val="9"/>
              <c:tx>
                <c:rich>
                  <a:bodyPr/>
                  <a:lstStyle/>
                  <a:p>
                    <a:fld id="{0F5FC3CD-1FB2-42E6-BF0F-F1C426E933B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F57-4D00-9962-9EC3A3B47B0C}"/>
                </c:ext>
              </c:extLst>
            </c:dLbl>
            <c:dLbl>
              <c:idx val="10"/>
              <c:tx>
                <c:rich>
                  <a:bodyPr/>
                  <a:lstStyle/>
                  <a:p>
                    <a:fld id="{C572D026-D25E-47EB-803B-8FAA4B6AF33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DF57-4D00-9962-9EC3A3B47B0C}"/>
                </c:ext>
              </c:extLst>
            </c:dLbl>
            <c:dLbl>
              <c:idx val="11"/>
              <c:tx>
                <c:rich>
                  <a:bodyPr/>
                  <a:lstStyle/>
                  <a:p>
                    <a:fld id="{DB9D987E-5569-4A93-8A48-67E20704F9D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DF57-4D00-9962-9EC3A3B47B0C}"/>
                </c:ext>
              </c:extLst>
            </c:dLbl>
            <c:dLbl>
              <c:idx val="12"/>
              <c:tx>
                <c:rich>
                  <a:bodyPr/>
                  <a:lstStyle/>
                  <a:p>
                    <a:fld id="{09291B6F-E766-43A5-87C4-B41D378575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DF57-4D00-9962-9EC3A3B47B0C}"/>
                </c:ext>
              </c:extLst>
            </c:dLbl>
            <c:dLbl>
              <c:idx val="13"/>
              <c:tx>
                <c:rich>
                  <a:bodyPr/>
                  <a:lstStyle/>
                  <a:p>
                    <a:fld id="{EC2D4D90-7F21-42C1-909E-E4C7D8D0BC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DF57-4D00-9962-9EC3A3B47B0C}"/>
                </c:ext>
              </c:extLst>
            </c:dLbl>
            <c:dLbl>
              <c:idx val="14"/>
              <c:tx>
                <c:rich>
                  <a:bodyPr/>
                  <a:lstStyle/>
                  <a:p>
                    <a:fld id="{A1FC692F-5A0D-4450-901A-950AA8D1F4F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DF57-4D00-9962-9EC3A3B47B0C}"/>
                </c:ext>
              </c:extLst>
            </c:dLbl>
            <c:dLbl>
              <c:idx val="15"/>
              <c:tx>
                <c:rich>
                  <a:bodyPr/>
                  <a:lstStyle/>
                  <a:p>
                    <a:fld id="{E2102E9E-6FF8-4F8A-807A-D09E6924D66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DF57-4D00-9962-9EC3A3B47B0C}"/>
                </c:ext>
              </c:extLst>
            </c:dLbl>
            <c:dLbl>
              <c:idx val="16"/>
              <c:tx>
                <c:rich>
                  <a:bodyPr/>
                  <a:lstStyle/>
                  <a:p>
                    <a:fld id="{C99C4C98-8F39-490E-9454-14F1495BDF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DF57-4D00-9962-9EC3A3B47B0C}"/>
                </c:ext>
              </c:extLst>
            </c:dLbl>
            <c:dLbl>
              <c:idx val="17"/>
              <c:tx>
                <c:rich>
                  <a:bodyPr/>
                  <a:lstStyle/>
                  <a:p>
                    <a:fld id="{3C9173F1-6449-46B9-BB25-072242E19A6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DF57-4D00-9962-9EC3A3B47B0C}"/>
                </c:ext>
              </c:extLst>
            </c:dLbl>
            <c:dLbl>
              <c:idx val="18"/>
              <c:tx>
                <c:rich>
                  <a:bodyPr/>
                  <a:lstStyle/>
                  <a:p>
                    <a:fld id="{CD392143-65DA-4EA9-857B-915ACD845EE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DF57-4D00-9962-9EC3A3B47B0C}"/>
                </c:ext>
              </c:extLst>
            </c:dLbl>
            <c:dLbl>
              <c:idx val="19"/>
              <c:tx>
                <c:rich>
                  <a:bodyPr/>
                  <a:lstStyle/>
                  <a:p>
                    <a:fld id="{8D867EB9-A8FE-4D10-9CCE-8860C334BAF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DF57-4D00-9962-9EC3A3B47B0C}"/>
                </c:ext>
              </c:extLst>
            </c:dLbl>
            <c:dLbl>
              <c:idx val="20"/>
              <c:tx>
                <c:rich>
                  <a:bodyPr/>
                  <a:lstStyle/>
                  <a:p>
                    <a:fld id="{925534A9-4BD2-4AE5-BB70-D363F8EFC48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DF57-4D00-9962-9EC3A3B47B0C}"/>
                </c:ext>
              </c:extLst>
            </c:dLbl>
            <c:dLbl>
              <c:idx val="21"/>
              <c:tx>
                <c:rich>
                  <a:bodyPr/>
                  <a:lstStyle/>
                  <a:p>
                    <a:fld id="{E12F9E20-2081-42F0-B407-2CD275E77FD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DF57-4D00-9962-9EC3A3B47B0C}"/>
                </c:ext>
              </c:extLst>
            </c:dLbl>
            <c:dLbl>
              <c:idx val="22"/>
              <c:tx>
                <c:rich>
                  <a:bodyPr/>
                  <a:lstStyle/>
                  <a:p>
                    <a:fld id="{8BB10BC0-3F76-411F-88D9-A1510267C61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DF57-4D00-9962-9EC3A3B47B0C}"/>
                </c:ext>
              </c:extLst>
            </c:dLbl>
            <c:dLbl>
              <c:idx val="23"/>
              <c:tx>
                <c:rich>
                  <a:bodyPr/>
                  <a:lstStyle/>
                  <a:p>
                    <a:fld id="{A015CAE1-26B1-4055-B59C-E631C5FEFA3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DF57-4D00-9962-9EC3A3B47B0C}"/>
                </c:ext>
              </c:extLst>
            </c:dLbl>
            <c:dLbl>
              <c:idx val="24"/>
              <c:tx>
                <c:rich>
                  <a:bodyPr/>
                  <a:lstStyle/>
                  <a:p>
                    <a:fld id="{9A018C05-37A3-4A81-A4D0-0C02E78877B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DF57-4D00-9962-9EC3A3B47B0C}"/>
                </c:ext>
              </c:extLst>
            </c:dLbl>
            <c:dLbl>
              <c:idx val="25"/>
              <c:tx>
                <c:rich>
                  <a:bodyPr/>
                  <a:lstStyle/>
                  <a:p>
                    <a:fld id="{EBC12A10-0482-49A5-9C9F-DC7A23F5BE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DF57-4D00-9962-9EC3A3B47B0C}"/>
                </c:ext>
              </c:extLst>
            </c:dLbl>
            <c:dLbl>
              <c:idx val="26"/>
              <c:tx>
                <c:rich>
                  <a:bodyPr/>
                  <a:lstStyle/>
                  <a:p>
                    <a:fld id="{4D5EED71-E888-4245-B4C9-36189EF4901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DF57-4D00-9962-9EC3A3B47B0C}"/>
                </c:ext>
              </c:extLst>
            </c:dLbl>
            <c:dLbl>
              <c:idx val="27"/>
              <c:tx>
                <c:rich>
                  <a:bodyPr/>
                  <a:lstStyle/>
                  <a:p>
                    <a:fld id="{70D346F0-6540-42F1-A1EA-9B2854CD68A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DF57-4D00-9962-9EC3A3B47B0C}"/>
                </c:ext>
              </c:extLst>
            </c:dLbl>
            <c:dLbl>
              <c:idx val="28"/>
              <c:tx>
                <c:rich>
                  <a:bodyPr/>
                  <a:lstStyle/>
                  <a:p>
                    <a:fld id="{928B8960-B643-4C26-B76C-D1CE89A898D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DF57-4D00-9962-9EC3A3B47B0C}"/>
                </c:ext>
              </c:extLst>
            </c:dLbl>
            <c:dLbl>
              <c:idx val="29"/>
              <c:tx>
                <c:rich>
                  <a:bodyPr/>
                  <a:lstStyle/>
                  <a:p>
                    <a:fld id="{C440A13C-116F-4DEF-A92D-746D824B060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DF57-4D00-9962-9EC3A3B47B0C}"/>
                </c:ext>
              </c:extLst>
            </c:dLbl>
            <c:dLbl>
              <c:idx val="30"/>
              <c:tx>
                <c:rich>
                  <a:bodyPr/>
                  <a:lstStyle/>
                  <a:p>
                    <a:fld id="{C4ABDC70-9BC4-485B-ADDD-8533B79535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DF57-4D00-9962-9EC3A3B47B0C}"/>
                </c:ext>
              </c:extLst>
            </c:dLbl>
            <c:dLbl>
              <c:idx val="31"/>
              <c:tx>
                <c:rich>
                  <a:bodyPr/>
                  <a:lstStyle/>
                  <a:p>
                    <a:fld id="{24B97604-E926-455E-8320-98394733862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DF57-4D00-9962-9EC3A3B47B0C}"/>
                </c:ext>
              </c:extLst>
            </c:dLbl>
            <c:dLbl>
              <c:idx val="32"/>
              <c:tx>
                <c:rich>
                  <a:bodyPr/>
                  <a:lstStyle/>
                  <a:p>
                    <a:fld id="{CB0BA545-4626-442E-A1B4-551AB55352B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DF57-4D00-9962-9EC3A3B47B0C}"/>
                </c:ext>
              </c:extLst>
            </c:dLbl>
            <c:dLbl>
              <c:idx val="33"/>
              <c:tx>
                <c:rich>
                  <a:bodyPr/>
                  <a:lstStyle/>
                  <a:p>
                    <a:fld id="{18D7D03E-5A45-4876-BD6D-DE17FC3EF01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DF57-4D00-9962-9EC3A3B47B0C}"/>
                </c:ext>
              </c:extLst>
            </c:dLbl>
            <c:dLbl>
              <c:idx val="34"/>
              <c:tx>
                <c:rich>
                  <a:bodyPr/>
                  <a:lstStyle/>
                  <a:p>
                    <a:fld id="{596DD302-F36A-4FBE-A4C0-BAD12978A2D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DF57-4D00-9962-9EC3A3B47B0C}"/>
                </c:ext>
              </c:extLst>
            </c:dLbl>
            <c:dLbl>
              <c:idx val="35"/>
              <c:tx>
                <c:rich>
                  <a:bodyPr/>
                  <a:lstStyle/>
                  <a:p>
                    <a:fld id="{52809F50-D3B0-4116-824B-D60DB81870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DF57-4D00-9962-9EC3A3B47B0C}"/>
                </c:ext>
              </c:extLst>
            </c:dLbl>
            <c:dLbl>
              <c:idx val="36"/>
              <c:tx>
                <c:rich>
                  <a:bodyPr/>
                  <a:lstStyle/>
                  <a:p>
                    <a:fld id="{7D85EF78-EEDF-4DBA-ACF4-CFC3DE9F584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DF57-4D00-9962-9EC3A3B47B0C}"/>
                </c:ext>
              </c:extLst>
            </c:dLbl>
            <c:dLbl>
              <c:idx val="37"/>
              <c:tx>
                <c:rich>
                  <a:bodyPr/>
                  <a:lstStyle/>
                  <a:p>
                    <a:fld id="{6B8EBD9C-4955-465D-9781-747C250DFA2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DF57-4D00-9962-9EC3A3B47B0C}"/>
                </c:ext>
              </c:extLst>
            </c:dLbl>
            <c:dLbl>
              <c:idx val="38"/>
              <c:tx>
                <c:rich>
                  <a:bodyPr/>
                  <a:lstStyle/>
                  <a:p>
                    <a:fld id="{32C4A60A-C3AA-408C-9F5D-83E54487970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DF57-4D00-9962-9EC3A3B47B0C}"/>
                </c:ext>
              </c:extLst>
            </c:dLbl>
            <c:dLbl>
              <c:idx val="39"/>
              <c:tx>
                <c:rich>
                  <a:bodyPr/>
                  <a:lstStyle/>
                  <a:p>
                    <a:fld id="{5DA89DD3-9D32-478A-84FD-057FAD2E09F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DF57-4D00-9962-9EC3A3B47B0C}"/>
                </c:ext>
              </c:extLst>
            </c:dLbl>
            <c:dLbl>
              <c:idx val="40"/>
              <c:tx>
                <c:rich>
                  <a:bodyPr/>
                  <a:lstStyle/>
                  <a:p>
                    <a:fld id="{BAA9A6A9-F87C-4BAA-A97A-978D0DC1ED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DF57-4D00-9962-9EC3A3B47B0C}"/>
                </c:ext>
              </c:extLst>
            </c:dLbl>
            <c:dLbl>
              <c:idx val="41"/>
              <c:tx>
                <c:rich>
                  <a:bodyPr/>
                  <a:lstStyle/>
                  <a:p>
                    <a:fld id="{3F17C70E-D5E8-46B0-819A-15EC53B30E3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DF57-4D00-9962-9EC3A3B47B0C}"/>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'Full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'Full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'Full Calendar'!$L$4:$L$45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DF57-4D00-9962-9EC3A3B47B0C}"/>
            </c:ext>
          </c:extLst>
        </c:ser>
        <c:ser>
          <c:idx val="1"/>
          <c:order val="1"/>
          <c:tx>
            <c:strRef>
              <c:f>'Full Calendar'!$R$2</c:f>
              <c:strCache>
                <c:ptCount val="1"/>
                <c:pt idx="0">
                  <c:v>Complete (color)</c:v>
                </c:pt>
              </c:strCache>
            </c:strRef>
          </c:tx>
          <c:spPr>
            <a:ln w="25400" cap="rnd">
              <a:noFill/>
              <a:round/>
            </a:ln>
            <a:effectLst/>
          </c:spPr>
          <c:marker>
            <c:symbol val="circle"/>
            <c:size val="19"/>
            <c:spPr>
              <a:noFill/>
              <a:ln w="22225">
                <a:solidFill>
                  <a:srgbClr val="00B0F0"/>
                </a:solidFill>
              </a:ln>
              <a:effectLst/>
            </c:spPr>
          </c:marker>
          <c:xVal>
            <c:numRef>
              <c:f>'Full Calendar'!$R$4:$R$45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'Full Calendar'!$S$4:$S$45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DF57-4D00-9962-9EC3A3B47B0C}"/>
            </c:ext>
          </c:extLst>
        </c:ser>
        <c:ser>
          <c:idx val="3"/>
          <c:order val="2"/>
          <c:tx>
            <c:strRef>
              <c:f>'Full Calendar'!$N$2</c:f>
              <c:strCache>
                <c:ptCount val="1"/>
                <c:pt idx="0">
                  <c:v>Prev/Next Month</c:v>
                </c:pt>
              </c:strCache>
            </c:strRef>
          </c:tx>
          <c:spPr>
            <a:ln w="25400" cap="rnd">
              <a:noFill/>
              <a:round/>
            </a:ln>
            <a:effectLst/>
          </c:spPr>
          <c:marker>
            <c:symbol val="none"/>
          </c:marker>
          <c:dLbls>
            <c:dLbl>
              <c:idx val="0"/>
              <c:tx>
                <c:rich>
                  <a:bodyPr/>
                  <a:lstStyle/>
                  <a:p>
                    <a:fld id="{6F79A4C7-D95F-4EE0-90E7-7BBF00C8AA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DF57-4D00-9962-9EC3A3B47B0C}"/>
                </c:ext>
              </c:extLst>
            </c:dLbl>
            <c:dLbl>
              <c:idx val="1"/>
              <c:tx>
                <c:rich>
                  <a:bodyPr/>
                  <a:lstStyle/>
                  <a:p>
                    <a:fld id="{FCA78C5C-B906-4C07-928A-A007C67DC9B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DF57-4D00-9962-9EC3A3B47B0C}"/>
                </c:ext>
              </c:extLst>
            </c:dLbl>
            <c:dLbl>
              <c:idx val="2"/>
              <c:tx>
                <c:rich>
                  <a:bodyPr/>
                  <a:lstStyle/>
                  <a:p>
                    <a:fld id="{46E4CA08-2E8E-4467-904D-CB3DAEC0DFA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DF57-4D00-9962-9EC3A3B47B0C}"/>
                </c:ext>
              </c:extLst>
            </c:dLbl>
            <c:dLbl>
              <c:idx val="3"/>
              <c:tx>
                <c:rich>
                  <a:bodyPr/>
                  <a:lstStyle/>
                  <a:p>
                    <a:fld id="{2E2A5098-2C41-4C67-A511-7818D289BB3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DF57-4D00-9962-9EC3A3B47B0C}"/>
                </c:ext>
              </c:extLst>
            </c:dLbl>
            <c:dLbl>
              <c:idx val="4"/>
              <c:tx>
                <c:rich>
                  <a:bodyPr/>
                  <a:lstStyle/>
                  <a:p>
                    <a:fld id="{AFE46671-7DA9-436E-8279-2027CBA5331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DF57-4D00-9962-9EC3A3B47B0C}"/>
                </c:ext>
              </c:extLst>
            </c:dLbl>
            <c:dLbl>
              <c:idx val="5"/>
              <c:tx>
                <c:rich>
                  <a:bodyPr/>
                  <a:lstStyle/>
                  <a:p>
                    <a:fld id="{906BAB5E-0547-444A-A5E5-C167BC37DEE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DF57-4D00-9962-9EC3A3B47B0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57-4D00-9962-9EC3A3B47B0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57-4D00-9962-9EC3A3B47B0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57-4D00-9962-9EC3A3B47B0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57-4D00-9962-9EC3A3B47B0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57-4D00-9962-9EC3A3B47B0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57-4D00-9962-9EC3A3B47B0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57-4D00-9962-9EC3A3B47B0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57-4D00-9962-9EC3A3B47B0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57-4D00-9962-9EC3A3B47B0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57-4D00-9962-9EC3A3B47B0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57-4D00-9962-9EC3A3B47B0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57-4D00-9962-9EC3A3B47B0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57-4D00-9962-9EC3A3B47B0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57-4D00-9962-9EC3A3B47B0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57-4D00-9962-9EC3A3B47B0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57-4D00-9962-9EC3A3B47B0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57-4D00-9962-9EC3A3B47B0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57-4D00-9962-9EC3A3B47B0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57-4D00-9962-9EC3A3B47B0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57-4D00-9962-9EC3A3B47B0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57-4D00-9962-9EC3A3B47B0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57-4D00-9962-9EC3A3B47B0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57-4D00-9962-9EC3A3B47B0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57-4D00-9962-9EC3A3B47B0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57-4D00-9962-9EC3A3B47B0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57-4D00-9962-9EC3A3B47B0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57-4D00-9962-9EC3A3B47B0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57-4D00-9962-9EC3A3B47B0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57-4D00-9962-9EC3A3B47B0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57-4D00-9962-9EC3A3B47B0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57-4D00-9962-9EC3A3B47B0C}"/>
                </c:ext>
              </c:extLst>
            </c:dLbl>
            <c:dLbl>
              <c:idx val="37"/>
              <c:tx>
                <c:rich>
                  <a:bodyPr/>
                  <a:lstStyle/>
                  <a:p>
                    <a:fld id="{9D3BF865-2947-4299-B705-B964B734C3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2-DF57-4D00-9962-9EC3A3B47B0C}"/>
                </c:ext>
              </c:extLst>
            </c:dLbl>
            <c:dLbl>
              <c:idx val="38"/>
              <c:tx>
                <c:rich>
                  <a:bodyPr/>
                  <a:lstStyle/>
                  <a:p>
                    <a:fld id="{CC0AF188-27E4-483D-BBE6-898C99F439A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3-DF57-4D00-9962-9EC3A3B47B0C}"/>
                </c:ext>
              </c:extLst>
            </c:dLbl>
            <c:dLbl>
              <c:idx val="39"/>
              <c:tx>
                <c:rich>
                  <a:bodyPr/>
                  <a:lstStyle/>
                  <a:p>
                    <a:fld id="{4BA7E2E1-0E7C-4699-A22A-46D2A48117C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4-DF57-4D00-9962-9EC3A3B47B0C}"/>
                </c:ext>
              </c:extLst>
            </c:dLbl>
            <c:dLbl>
              <c:idx val="40"/>
              <c:tx>
                <c:rich>
                  <a:bodyPr/>
                  <a:lstStyle/>
                  <a:p>
                    <a:fld id="{3B9EF2B1-6ACE-45EE-8A7C-076828C923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5-DF57-4D00-9962-9EC3A3B47B0C}"/>
                </c:ext>
              </c:extLst>
            </c:dLbl>
            <c:dLbl>
              <c:idx val="41"/>
              <c:tx>
                <c:rich>
                  <a:bodyPr/>
                  <a:lstStyle/>
                  <a:p>
                    <a:fld id="{7236C532-55A9-4487-8FD2-3F78699B57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6-DF57-4D00-9962-9EC3A3B47B0C}"/>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'Full Calendar'!$N$4:$N$45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'Full Calendar'!$O$4:$O$45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'Full Calendar'!$P$4:$P$45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57-DF57-4D00-9962-9EC3A3B47B0C}"/>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Goals!$AE$4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4"/>
          <c:tx>
            <c:strRef>
              <c:f>Goals!$AA$3</c:f>
              <c:strCache>
                <c:ptCount val="1"/>
                <c:pt idx="0">
                  <c:v>Day Label</c:v>
                </c:pt>
              </c:strCache>
            </c:strRef>
          </c:tx>
          <c:spPr>
            <a:solidFill>
              <a:schemeClr val="accent3"/>
            </a:solidFill>
            <a:ln>
              <a:noFill/>
            </a:ln>
            <a:effectLst/>
          </c:spPr>
          <c:invertIfNegative val="0"/>
          <c:cat>
            <c:strRef>
              <c:f>Goals!$AA$4:$AA$10</c:f>
              <c:strCache>
                <c:ptCount val="7"/>
                <c:pt idx="0">
                  <c:v>S</c:v>
                </c:pt>
                <c:pt idx="1">
                  <c:v>M</c:v>
                </c:pt>
                <c:pt idx="2">
                  <c:v>T</c:v>
                </c:pt>
                <c:pt idx="3">
                  <c:v>W</c:v>
                </c:pt>
                <c:pt idx="4">
                  <c:v>T</c:v>
                </c:pt>
                <c:pt idx="5">
                  <c:v>F</c:v>
                </c:pt>
                <c:pt idx="6">
                  <c:v>S</c:v>
                </c:pt>
              </c:strCache>
            </c:strRef>
          </c:cat>
          <c:val>
            <c:numRef>
              <c:f>Goals!$AB$4:$AB$10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55A-49DC-A93C-0387F31A2008}"/>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Goals!$H$2</c:f>
              <c:strCache>
                <c:ptCount val="1"/>
                <c:pt idx="0">
                  <c:v>Current Month</c:v>
                </c:pt>
              </c:strCache>
            </c:strRef>
          </c:tx>
          <c:spPr>
            <a:ln w="25400" cap="rnd">
              <a:noFill/>
              <a:round/>
            </a:ln>
            <a:effectLst/>
          </c:spPr>
          <c:marker>
            <c:symbol val="none"/>
          </c:marker>
          <c:dLbls>
            <c:dLbl>
              <c:idx val="0"/>
              <c:tx>
                <c:rich>
                  <a:bodyPr/>
                  <a:lstStyle/>
                  <a:p>
                    <a:fld id="{168C2AEC-D2A1-4DC4-9F8A-189EDF1C0E4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55A-49DC-A93C-0387F31A2008}"/>
                </c:ext>
              </c:extLst>
            </c:dLbl>
            <c:dLbl>
              <c:idx val="1"/>
              <c:tx>
                <c:rich>
                  <a:bodyPr/>
                  <a:lstStyle/>
                  <a:p>
                    <a:fld id="{818AC804-3486-4924-8DC7-73768D8655B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55A-49DC-A93C-0387F31A2008}"/>
                </c:ext>
              </c:extLst>
            </c:dLbl>
            <c:dLbl>
              <c:idx val="2"/>
              <c:tx>
                <c:rich>
                  <a:bodyPr/>
                  <a:lstStyle/>
                  <a:p>
                    <a:fld id="{26FFB0E6-759E-49AA-8C3F-B3A5F77176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55A-49DC-A93C-0387F31A2008}"/>
                </c:ext>
              </c:extLst>
            </c:dLbl>
            <c:dLbl>
              <c:idx val="3"/>
              <c:tx>
                <c:rich>
                  <a:bodyPr/>
                  <a:lstStyle/>
                  <a:p>
                    <a:fld id="{1735F54D-9105-43D0-AB82-50E9CDA0EF7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55A-49DC-A93C-0387F31A2008}"/>
                </c:ext>
              </c:extLst>
            </c:dLbl>
            <c:dLbl>
              <c:idx val="4"/>
              <c:tx>
                <c:rich>
                  <a:bodyPr/>
                  <a:lstStyle/>
                  <a:p>
                    <a:fld id="{B18E791B-91CF-40E2-8119-32390D08616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55A-49DC-A93C-0387F31A2008}"/>
                </c:ext>
              </c:extLst>
            </c:dLbl>
            <c:dLbl>
              <c:idx val="5"/>
              <c:tx>
                <c:rich>
                  <a:bodyPr/>
                  <a:lstStyle/>
                  <a:p>
                    <a:fld id="{671B5731-2E78-41E6-8053-FF8B8386C2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55A-49DC-A93C-0387F31A2008}"/>
                </c:ext>
              </c:extLst>
            </c:dLbl>
            <c:dLbl>
              <c:idx val="6"/>
              <c:tx>
                <c:rich>
                  <a:bodyPr/>
                  <a:lstStyle/>
                  <a:p>
                    <a:fld id="{3B15E0E2-C011-492E-9B6C-6262B03ED9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55A-49DC-A93C-0387F31A2008}"/>
                </c:ext>
              </c:extLst>
            </c:dLbl>
            <c:dLbl>
              <c:idx val="7"/>
              <c:tx>
                <c:rich>
                  <a:bodyPr/>
                  <a:lstStyle/>
                  <a:p>
                    <a:fld id="{56109F74-993D-4AF0-A242-3E764AC033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55A-49DC-A93C-0387F31A2008}"/>
                </c:ext>
              </c:extLst>
            </c:dLbl>
            <c:dLbl>
              <c:idx val="8"/>
              <c:tx>
                <c:rich>
                  <a:bodyPr/>
                  <a:lstStyle/>
                  <a:p>
                    <a:fld id="{D38AC0EF-AD4F-4565-816C-BD84F5896C2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55A-49DC-A93C-0387F31A2008}"/>
                </c:ext>
              </c:extLst>
            </c:dLbl>
            <c:dLbl>
              <c:idx val="9"/>
              <c:tx>
                <c:rich>
                  <a:bodyPr/>
                  <a:lstStyle/>
                  <a:p>
                    <a:fld id="{94A2AF07-9ECD-43AE-9D88-5F6B21DB55D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55A-49DC-A93C-0387F31A2008}"/>
                </c:ext>
              </c:extLst>
            </c:dLbl>
            <c:dLbl>
              <c:idx val="10"/>
              <c:tx>
                <c:rich>
                  <a:bodyPr/>
                  <a:lstStyle/>
                  <a:p>
                    <a:fld id="{62B124F1-44AC-423D-9E46-E78D8170628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55A-49DC-A93C-0387F31A2008}"/>
                </c:ext>
              </c:extLst>
            </c:dLbl>
            <c:dLbl>
              <c:idx val="11"/>
              <c:tx>
                <c:rich>
                  <a:bodyPr/>
                  <a:lstStyle/>
                  <a:p>
                    <a:fld id="{7E8B42A3-6044-4DBC-93EE-91C23BA4A3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55A-49DC-A93C-0387F31A2008}"/>
                </c:ext>
              </c:extLst>
            </c:dLbl>
            <c:dLbl>
              <c:idx val="12"/>
              <c:tx>
                <c:rich>
                  <a:bodyPr/>
                  <a:lstStyle/>
                  <a:p>
                    <a:fld id="{580382E2-EDE1-4ED9-B0B9-86F91DC7C43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55A-49DC-A93C-0387F31A2008}"/>
                </c:ext>
              </c:extLst>
            </c:dLbl>
            <c:dLbl>
              <c:idx val="13"/>
              <c:tx>
                <c:rich>
                  <a:bodyPr/>
                  <a:lstStyle/>
                  <a:p>
                    <a:fld id="{C50C962E-8FAA-4E37-86FB-94018D559D8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55A-49DC-A93C-0387F31A2008}"/>
                </c:ext>
              </c:extLst>
            </c:dLbl>
            <c:dLbl>
              <c:idx val="14"/>
              <c:tx>
                <c:rich>
                  <a:bodyPr/>
                  <a:lstStyle/>
                  <a:p>
                    <a:fld id="{425423C6-87FE-4901-AFF0-0D2D566E56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55A-49DC-A93C-0387F31A2008}"/>
                </c:ext>
              </c:extLst>
            </c:dLbl>
            <c:dLbl>
              <c:idx val="15"/>
              <c:tx>
                <c:rich>
                  <a:bodyPr/>
                  <a:lstStyle/>
                  <a:p>
                    <a:fld id="{27AAB55C-2FCC-4C2B-BD31-0512477E05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55A-49DC-A93C-0387F31A2008}"/>
                </c:ext>
              </c:extLst>
            </c:dLbl>
            <c:dLbl>
              <c:idx val="16"/>
              <c:tx>
                <c:rich>
                  <a:bodyPr/>
                  <a:lstStyle/>
                  <a:p>
                    <a:fld id="{7B34D4F3-BD10-49A7-BB6B-0E7F968A74F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55A-49DC-A93C-0387F31A2008}"/>
                </c:ext>
              </c:extLst>
            </c:dLbl>
            <c:dLbl>
              <c:idx val="17"/>
              <c:tx>
                <c:rich>
                  <a:bodyPr/>
                  <a:lstStyle/>
                  <a:p>
                    <a:fld id="{871FC8C3-D5FB-497F-B003-2F70F94067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55A-49DC-A93C-0387F31A2008}"/>
                </c:ext>
              </c:extLst>
            </c:dLbl>
            <c:dLbl>
              <c:idx val="18"/>
              <c:tx>
                <c:rich>
                  <a:bodyPr/>
                  <a:lstStyle/>
                  <a:p>
                    <a:fld id="{E30795A8-715C-4E6B-9D3F-F2D356F86F7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55A-49DC-A93C-0387F31A2008}"/>
                </c:ext>
              </c:extLst>
            </c:dLbl>
            <c:dLbl>
              <c:idx val="19"/>
              <c:tx>
                <c:rich>
                  <a:bodyPr/>
                  <a:lstStyle/>
                  <a:p>
                    <a:fld id="{37997DE8-6CAE-4C8E-BE55-780D0FA4E5D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55A-49DC-A93C-0387F31A2008}"/>
                </c:ext>
              </c:extLst>
            </c:dLbl>
            <c:dLbl>
              <c:idx val="20"/>
              <c:tx>
                <c:rich>
                  <a:bodyPr/>
                  <a:lstStyle/>
                  <a:p>
                    <a:fld id="{F101CC11-90DC-4811-A7A3-994AB16B612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55A-49DC-A93C-0387F31A2008}"/>
                </c:ext>
              </c:extLst>
            </c:dLbl>
            <c:dLbl>
              <c:idx val="21"/>
              <c:tx>
                <c:rich>
                  <a:bodyPr/>
                  <a:lstStyle/>
                  <a:p>
                    <a:fld id="{A7D35DCC-AF9B-4836-839D-12BBCEDAD7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55A-49DC-A93C-0387F31A2008}"/>
                </c:ext>
              </c:extLst>
            </c:dLbl>
            <c:dLbl>
              <c:idx val="22"/>
              <c:tx>
                <c:rich>
                  <a:bodyPr/>
                  <a:lstStyle/>
                  <a:p>
                    <a:fld id="{EDD7208D-DCC0-436F-8F15-5806F798F4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55A-49DC-A93C-0387F31A2008}"/>
                </c:ext>
              </c:extLst>
            </c:dLbl>
            <c:dLbl>
              <c:idx val="23"/>
              <c:tx>
                <c:rich>
                  <a:bodyPr/>
                  <a:lstStyle/>
                  <a:p>
                    <a:fld id="{D4EE4258-7622-4ABF-8E25-8B2C35D4D34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55A-49DC-A93C-0387F31A2008}"/>
                </c:ext>
              </c:extLst>
            </c:dLbl>
            <c:dLbl>
              <c:idx val="24"/>
              <c:tx>
                <c:rich>
                  <a:bodyPr/>
                  <a:lstStyle/>
                  <a:p>
                    <a:fld id="{2424C1F7-92AB-4E76-8B89-74BD01F543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55A-49DC-A93C-0387F31A2008}"/>
                </c:ext>
              </c:extLst>
            </c:dLbl>
            <c:dLbl>
              <c:idx val="25"/>
              <c:tx>
                <c:rich>
                  <a:bodyPr/>
                  <a:lstStyle/>
                  <a:p>
                    <a:fld id="{9720982B-3EF5-4C05-998B-DBC2C92136A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55A-49DC-A93C-0387F31A2008}"/>
                </c:ext>
              </c:extLst>
            </c:dLbl>
            <c:dLbl>
              <c:idx val="26"/>
              <c:tx>
                <c:rich>
                  <a:bodyPr/>
                  <a:lstStyle/>
                  <a:p>
                    <a:fld id="{8C18867E-4A13-4DA1-8A48-A1A008F59D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55A-49DC-A93C-0387F31A2008}"/>
                </c:ext>
              </c:extLst>
            </c:dLbl>
            <c:dLbl>
              <c:idx val="27"/>
              <c:tx>
                <c:rich>
                  <a:bodyPr/>
                  <a:lstStyle/>
                  <a:p>
                    <a:fld id="{9705AF80-AF93-460E-8D0A-D1ADEE7DDC9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55A-49DC-A93C-0387F31A2008}"/>
                </c:ext>
              </c:extLst>
            </c:dLbl>
            <c:dLbl>
              <c:idx val="28"/>
              <c:tx>
                <c:rich>
                  <a:bodyPr/>
                  <a:lstStyle/>
                  <a:p>
                    <a:fld id="{20F712ED-7259-412E-B69B-F90408528B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55A-49DC-A93C-0387F31A2008}"/>
                </c:ext>
              </c:extLst>
            </c:dLbl>
            <c:dLbl>
              <c:idx val="29"/>
              <c:tx>
                <c:rich>
                  <a:bodyPr/>
                  <a:lstStyle/>
                  <a:p>
                    <a:fld id="{D36EC1BE-674E-47AD-AFB9-6EB1CF9341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55A-49DC-A93C-0387F31A2008}"/>
                </c:ext>
              </c:extLst>
            </c:dLbl>
            <c:dLbl>
              <c:idx val="30"/>
              <c:tx>
                <c:rich>
                  <a:bodyPr/>
                  <a:lstStyle/>
                  <a:p>
                    <a:fld id="{FA63A1F7-8B1B-44B0-A4FF-B76764677B0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55A-49DC-A93C-0387F31A2008}"/>
                </c:ext>
              </c:extLst>
            </c:dLbl>
            <c:dLbl>
              <c:idx val="31"/>
              <c:tx>
                <c:rich>
                  <a:bodyPr/>
                  <a:lstStyle/>
                  <a:p>
                    <a:fld id="{B4675070-03F8-49EA-B3C1-608C61E212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55A-49DC-A93C-0387F31A2008}"/>
                </c:ext>
              </c:extLst>
            </c:dLbl>
            <c:dLbl>
              <c:idx val="32"/>
              <c:tx>
                <c:rich>
                  <a:bodyPr/>
                  <a:lstStyle/>
                  <a:p>
                    <a:fld id="{17B9E26B-6D3C-4BD0-A02A-CFB7A6494E7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55A-49DC-A93C-0387F31A2008}"/>
                </c:ext>
              </c:extLst>
            </c:dLbl>
            <c:dLbl>
              <c:idx val="33"/>
              <c:tx>
                <c:rich>
                  <a:bodyPr/>
                  <a:lstStyle/>
                  <a:p>
                    <a:fld id="{D0C78ACE-59DA-4E7C-BD74-747D266217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55A-49DC-A93C-0387F31A2008}"/>
                </c:ext>
              </c:extLst>
            </c:dLbl>
            <c:dLbl>
              <c:idx val="34"/>
              <c:tx>
                <c:rich>
                  <a:bodyPr/>
                  <a:lstStyle/>
                  <a:p>
                    <a:fld id="{69E5324E-83EA-4F0C-963E-50EAE948A6A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55A-49DC-A93C-0387F31A2008}"/>
                </c:ext>
              </c:extLst>
            </c:dLbl>
            <c:dLbl>
              <c:idx val="35"/>
              <c:tx>
                <c:rich>
                  <a:bodyPr/>
                  <a:lstStyle/>
                  <a:p>
                    <a:fld id="{6E88AF43-87DE-45BC-809F-7B4503D1B8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55A-49DC-A93C-0387F31A2008}"/>
                </c:ext>
              </c:extLst>
            </c:dLbl>
            <c:dLbl>
              <c:idx val="36"/>
              <c:tx>
                <c:rich>
                  <a:bodyPr/>
                  <a:lstStyle/>
                  <a:p>
                    <a:fld id="{FE82A7A5-20C2-45F7-B2BF-4C37E58E5F0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55A-49DC-A93C-0387F31A2008}"/>
                </c:ext>
              </c:extLst>
            </c:dLbl>
            <c:dLbl>
              <c:idx val="37"/>
              <c:tx>
                <c:rich>
                  <a:bodyPr/>
                  <a:lstStyle/>
                  <a:p>
                    <a:fld id="{B9AD6F71-A695-4FE7-B342-5871F299D27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55A-49DC-A93C-0387F31A2008}"/>
                </c:ext>
              </c:extLst>
            </c:dLbl>
            <c:dLbl>
              <c:idx val="38"/>
              <c:tx>
                <c:rich>
                  <a:bodyPr/>
                  <a:lstStyle/>
                  <a:p>
                    <a:fld id="{33082A69-DF3C-4B44-B921-C4F31A8E32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55A-49DC-A93C-0387F31A2008}"/>
                </c:ext>
              </c:extLst>
            </c:dLbl>
            <c:dLbl>
              <c:idx val="39"/>
              <c:tx>
                <c:rich>
                  <a:bodyPr/>
                  <a:lstStyle/>
                  <a:p>
                    <a:fld id="{469C33E6-C404-44BA-9AB2-6819124511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55A-49DC-A93C-0387F31A2008}"/>
                </c:ext>
              </c:extLst>
            </c:dLbl>
            <c:dLbl>
              <c:idx val="40"/>
              <c:tx>
                <c:rich>
                  <a:bodyPr/>
                  <a:lstStyle/>
                  <a:p>
                    <a:fld id="{E0CBB5CD-C9B2-4714-B4A0-74A7207C6D5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55A-49DC-A93C-0387F31A2008}"/>
                </c:ext>
              </c:extLst>
            </c:dLbl>
            <c:dLbl>
              <c:idx val="41"/>
              <c:tx>
                <c:rich>
                  <a:bodyPr/>
                  <a:lstStyle/>
                  <a:p>
                    <a:fld id="{3870AC13-7DAB-44DA-BDE0-4FA8DA4F28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55A-49DC-A93C-0387F31A200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Goals!$J$4:$J$45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A55A-49DC-A93C-0387F31A2008}"/>
            </c:ext>
          </c:extLst>
        </c:ser>
        <c:ser>
          <c:idx val="1"/>
          <c:order val="1"/>
          <c:tx>
            <c:strRef>
              <c:f>Goals!$R$2</c:f>
              <c:strCache>
                <c:ptCount val="1"/>
                <c:pt idx="0">
                  <c:v>Complete (color)</c:v>
                </c:pt>
              </c:strCache>
            </c:strRef>
          </c:tx>
          <c:spPr>
            <a:ln w="25400" cap="rnd">
              <a:noFill/>
              <a:round/>
            </a:ln>
            <a:effectLst/>
          </c:spPr>
          <c:marker>
            <c:symbol val="circle"/>
            <c:size val="19"/>
            <c:spPr>
              <a:noFill/>
              <a:ln w="22225">
                <a:solidFill>
                  <a:srgbClr val="00B0F0"/>
                </a:solidFill>
              </a:ln>
              <a:effectLst/>
            </c:spPr>
          </c:marker>
          <c:xVal>
            <c:numRef>
              <c:f>Goals!$R$4:$R$45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Goals!$S$4:$S$45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56-A55A-49DC-A93C-0387F31A2008}"/>
            </c:ext>
          </c:extLst>
        </c:ser>
        <c:ser>
          <c:idx val="3"/>
          <c:order val="2"/>
          <c:tx>
            <c:strRef>
              <c:f>Goals!$N$2</c:f>
              <c:strCache>
                <c:ptCount val="1"/>
                <c:pt idx="0">
                  <c:v>Prev/Next Month</c:v>
                </c:pt>
              </c:strCache>
            </c:strRef>
          </c:tx>
          <c:spPr>
            <a:ln w="25400" cap="rnd">
              <a:noFill/>
              <a:round/>
            </a:ln>
            <a:effectLst/>
          </c:spPr>
          <c:marker>
            <c:symbol val="none"/>
          </c:marker>
          <c:dLbls>
            <c:dLbl>
              <c:idx val="0"/>
              <c:tx>
                <c:rich>
                  <a:bodyPr/>
                  <a:lstStyle/>
                  <a:p>
                    <a:fld id="{C445CA08-9015-44C3-99D8-2CD7225435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7-A55A-49DC-A93C-0387F31A2008}"/>
                </c:ext>
              </c:extLst>
            </c:dLbl>
            <c:dLbl>
              <c:idx val="1"/>
              <c:tx>
                <c:rich>
                  <a:bodyPr/>
                  <a:lstStyle/>
                  <a:p>
                    <a:fld id="{42C28405-5C8E-44E3-948C-684D9A10C00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8-A55A-49DC-A93C-0387F31A2008}"/>
                </c:ext>
              </c:extLst>
            </c:dLbl>
            <c:dLbl>
              <c:idx val="2"/>
              <c:tx>
                <c:rich>
                  <a:bodyPr/>
                  <a:lstStyle/>
                  <a:p>
                    <a:fld id="{0C9C64F4-8914-4D69-97D8-DB4B6EAECC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9-A55A-49DC-A93C-0387F31A2008}"/>
                </c:ext>
              </c:extLst>
            </c:dLbl>
            <c:dLbl>
              <c:idx val="3"/>
              <c:tx>
                <c:rich>
                  <a:bodyPr/>
                  <a:lstStyle/>
                  <a:p>
                    <a:fld id="{D54316EE-EAC5-4A33-9059-3271CB78DA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A-A55A-49DC-A93C-0387F31A2008}"/>
                </c:ext>
              </c:extLst>
            </c:dLbl>
            <c:dLbl>
              <c:idx val="4"/>
              <c:tx>
                <c:rich>
                  <a:bodyPr/>
                  <a:lstStyle/>
                  <a:p>
                    <a:fld id="{E0F20410-DBF9-44EC-B98C-40D9CD312F0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B-A55A-49DC-A93C-0387F31A2008}"/>
                </c:ext>
              </c:extLst>
            </c:dLbl>
            <c:dLbl>
              <c:idx val="5"/>
              <c:tx>
                <c:rich>
                  <a:bodyPr/>
                  <a:lstStyle/>
                  <a:p>
                    <a:fld id="{EA890FF4-3A28-4183-9953-AA0630FBC4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C-A55A-49DC-A93C-0387F31A2008}"/>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55A-49DC-A93C-0387F31A2008}"/>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55A-49DC-A93C-0387F31A2008}"/>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55A-49DC-A93C-0387F31A2008}"/>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55A-49DC-A93C-0387F31A2008}"/>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55A-49DC-A93C-0387F31A2008}"/>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55A-49DC-A93C-0387F31A2008}"/>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55A-49DC-A93C-0387F31A2008}"/>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55A-49DC-A93C-0387F31A2008}"/>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55A-49DC-A93C-0387F31A2008}"/>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6-A55A-49DC-A93C-0387F31A2008}"/>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7-A55A-49DC-A93C-0387F31A2008}"/>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8-A55A-49DC-A93C-0387F31A2008}"/>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9-A55A-49DC-A93C-0387F31A2008}"/>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A-A55A-49DC-A93C-0387F31A2008}"/>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B-A55A-49DC-A93C-0387F31A2008}"/>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C-A55A-49DC-A93C-0387F31A2008}"/>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D-A55A-49DC-A93C-0387F31A2008}"/>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E-A55A-49DC-A93C-0387F31A2008}"/>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F-A55A-49DC-A93C-0387F31A2008}"/>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0-A55A-49DC-A93C-0387F31A2008}"/>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1-A55A-49DC-A93C-0387F31A2008}"/>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2-A55A-49DC-A93C-0387F31A2008}"/>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3-A55A-49DC-A93C-0387F31A2008}"/>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4-A55A-49DC-A93C-0387F31A2008}"/>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5-A55A-49DC-A93C-0387F31A2008}"/>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6-A55A-49DC-A93C-0387F31A2008}"/>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7-A55A-49DC-A93C-0387F31A2008}"/>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8-A55A-49DC-A93C-0387F31A2008}"/>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9-A55A-49DC-A93C-0387F31A2008}"/>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55A-49DC-A93C-0387F31A2008}"/>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55A-49DC-A93C-0387F31A2008}"/>
                </c:ext>
              </c:extLst>
            </c:dLbl>
            <c:dLbl>
              <c:idx val="37"/>
              <c:tx>
                <c:rich>
                  <a:bodyPr/>
                  <a:lstStyle/>
                  <a:p>
                    <a:fld id="{296936EA-F09A-4704-BB85-7350497B8B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C-A55A-49DC-A93C-0387F31A2008}"/>
                </c:ext>
              </c:extLst>
            </c:dLbl>
            <c:dLbl>
              <c:idx val="38"/>
              <c:tx>
                <c:rich>
                  <a:bodyPr/>
                  <a:lstStyle/>
                  <a:p>
                    <a:fld id="{E1A7E0D5-D405-4BFC-A464-928AE6E02D8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D-A55A-49DC-A93C-0387F31A2008}"/>
                </c:ext>
              </c:extLst>
            </c:dLbl>
            <c:dLbl>
              <c:idx val="39"/>
              <c:tx>
                <c:rich>
                  <a:bodyPr/>
                  <a:lstStyle/>
                  <a:p>
                    <a:fld id="{5B137474-AF54-4B03-AFD1-21E9B1A5A5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E-A55A-49DC-A93C-0387F31A2008}"/>
                </c:ext>
              </c:extLst>
            </c:dLbl>
            <c:dLbl>
              <c:idx val="40"/>
              <c:tx>
                <c:rich>
                  <a:bodyPr/>
                  <a:lstStyle/>
                  <a:p>
                    <a:fld id="{40CA2AC7-69D3-4FEA-B28F-D755181E3F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F-A55A-49DC-A93C-0387F31A2008}"/>
                </c:ext>
              </c:extLst>
            </c:dLbl>
            <c:dLbl>
              <c:idx val="41"/>
              <c:tx>
                <c:rich>
                  <a:bodyPr/>
                  <a:lstStyle/>
                  <a:p>
                    <a:fld id="{CF949D52-A8F6-4AD3-A7C2-326F1BADAA0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0-A55A-49DC-A93C-0387F31A200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Goals!$O$4:$O$45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81-A55A-49DC-A93C-0387F31A2008}"/>
            </c:ext>
          </c:extLst>
        </c:ser>
        <c:ser>
          <c:idx val="4"/>
          <c:order val="3"/>
          <c:tx>
            <c:strRef>
              <c:f>Goals!$V$2</c:f>
              <c:strCache>
                <c:ptCount val="1"/>
                <c:pt idx="0">
                  <c:v>Goal</c:v>
                </c:pt>
              </c:strCache>
            </c:strRef>
          </c:tx>
          <c:spPr>
            <a:ln w="266700" cap="rnd">
              <a:solidFill>
                <a:srgbClr val="69D8FF">
                  <a:alpha val="50000"/>
                </a:srgbClr>
              </a:solidFill>
              <a:round/>
            </a:ln>
            <a:effectLst/>
          </c:spPr>
          <c:marker>
            <c:symbol val="none"/>
          </c:marker>
          <c:xVal>
            <c:numRef>
              <c:f>Goals!$X$4:$X$50</c:f>
              <c:numCache>
                <c:formatCode>General</c:formatCode>
                <c:ptCount val="47"/>
                <c:pt idx="0">
                  <c:v>#N/A</c:v>
                </c:pt>
                <c:pt idx="1">
                  <c:v>#N/A</c:v>
                </c:pt>
                <c:pt idx="2">
                  <c:v>#N/A</c:v>
                </c:pt>
                <c:pt idx="3">
                  <c:v>#N/A</c:v>
                </c:pt>
                <c:pt idx="4">
                  <c:v>#N/A</c:v>
                </c:pt>
                <c:pt idx="5">
                  <c:v>#N/A</c:v>
                </c:pt>
                <c:pt idx="6">
                  <c:v>#N/A</c:v>
                </c:pt>
                <c:pt idx="8">
                  <c:v>1</c:v>
                </c:pt>
                <c:pt idx="9">
                  <c:v>2</c:v>
                </c:pt>
                <c:pt idx="10">
                  <c:v>3</c:v>
                </c:pt>
                <c:pt idx="11">
                  <c:v>4</c:v>
                </c:pt>
                <c:pt idx="12">
                  <c:v>5</c:v>
                </c:pt>
                <c:pt idx="13">
                  <c:v>6</c:v>
                </c:pt>
                <c:pt idx="14">
                  <c:v>7</c:v>
                </c:pt>
                <c:pt idx="16">
                  <c:v>#N/A</c:v>
                </c:pt>
                <c:pt idx="17">
                  <c:v>#N/A</c:v>
                </c:pt>
                <c:pt idx="18">
                  <c:v>#N/A</c:v>
                </c:pt>
                <c:pt idx="19">
                  <c:v>#N/A</c:v>
                </c:pt>
                <c:pt idx="20">
                  <c:v>#N/A</c:v>
                </c:pt>
                <c:pt idx="21">
                  <c:v>#N/A</c:v>
                </c:pt>
                <c:pt idx="22">
                  <c:v>#N/A</c:v>
                </c:pt>
                <c:pt idx="24">
                  <c:v>1</c:v>
                </c:pt>
                <c:pt idx="25">
                  <c:v>2</c:v>
                </c:pt>
                <c:pt idx="26">
                  <c:v>3</c:v>
                </c:pt>
                <c:pt idx="27">
                  <c:v>4</c:v>
                </c:pt>
                <c:pt idx="28">
                  <c:v>5</c:v>
                </c:pt>
                <c:pt idx="29">
                  <c:v>6</c:v>
                </c:pt>
                <c:pt idx="30">
                  <c:v>7</c:v>
                </c:pt>
                <c:pt idx="32">
                  <c:v>1</c:v>
                </c:pt>
                <c:pt idx="33">
                  <c:v>2</c:v>
                </c:pt>
                <c:pt idx="34">
                  <c:v>3</c:v>
                </c:pt>
                <c:pt idx="35">
                  <c:v>4</c:v>
                </c:pt>
                <c:pt idx="36">
                  <c:v>5</c:v>
                </c:pt>
                <c:pt idx="37">
                  <c:v>6</c:v>
                </c:pt>
                <c:pt idx="38">
                  <c:v>7</c:v>
                </c:pt>
                <c:pt idx="40">
                  <c:v>#N/A</c:v>
                </c:pt>
                <c:pt idx="41">
                  <c:v>#N/A</c:v>
                </c:pt>
                <c:pt idx="42">
                  <c:v>#N/A</c:v>
                </c:pt>
                <c:pt idx="43">
                  <c:v>#N/A</c:v>
                </c:pt>
                <c:pt idx="44">
                  <c:v>#N/A</c:v>
                </c:pt>
                <c:pt idx="45">
                  <c:v>#N/A</c:v>
                </c:pt>
                <c:pt idx="46">
                  <c:v>#N/A</c:v>
                </c:pt>
              </c:numCache>
            </c:numRef>
          </c:xVal>
          <c:yVal>
            <c:numRef>
              <c:f>Goals!$Y$4:$Y$50</c:f>
              <c:numCache>
                <c:formatCode>General</c:formatCode>
                <c:ptCount val="47"/>
                <c:pt idx="0">
                  <c:v>6</c:v>
                </c:pt>
                <c:pt idx="1">
                  <c:v>6</c:v>
                </c:pt>
                <c:pt idx="2">
                  <c:v>6</c:v>
                </c:pt>
                <c:pt idx="3">
                  <c:v>6</c:v>
                </c:pt>
                <c:pt idx="4">
                  <c:v>6</c:v>
                </c:pt>
                <c:pt idx="5">
                  <c:v>6</c:v>
                </c:pt>
                <c:pt idx="6">
                  <c:v>6</c:v>
                </c:pt>
                <c:pt idx="8">
                  <c:v>5</c:v>
                </c:pt>
                <c:pt idx="9">
                  <c:v>5</c:v>
                </c:pt>
                <c:pt idx="10">
                  <c:v>5</c:v>
                </c:pt>
                <c:pt idx="11">
                  <c:v>5</c:v>
                </c:pt>
                <c:pt idx="12">
                  <c:v>5</c:v>
                </c:pt>
                <c:pt idx="13">
                  <c:v>5</c:v>
                </c:pt>
                <c:pt idx="14">
                  <c:v>5</c:v>
                </c:pt>
                <c:pt idx="16">
                  <c:v>4</c:v>
                </c:pt>
                <c:pt idx="17">
                  <c:v>4</c:v>
                </c:pt>
                <c:pt idx="18">
                  <c:v>4</c:v>
                </c:pt>
                <c:pt idx="19">
                  <c:v>4</c:v>
                </c:pt>
                <c:pt idx="20">
                  <c:v>4</c:v>
                </c:pt>
                <c:pt idx="21">
                  <c:v>4</c:v>
                </c:pt>
                <c:pt idx="22">
                  <c:v>4</c:v>
                </c:pt>
                <c:pt idx="24">
                  <c:v>3</c:v>
                </c:pt>
                <c:pt idx="25">
                  <c:v>3</c:v>
                </c:pt>
                <c:pt idx="26">
                  <c:v>3</c:v>
                </c:pt>
                <c:pt idx="27">
                  <c:v>3</c:v>
                </c:pt>
                <c:pt idx="28">
                  <c:v>3</c:v>
                </c:pt>
                <c:pt idx="29">
                  <c:v>3</c:v>
                </c:pt>
                <c:pt idx="30">
                  <c:v>3</c:v>
                </c:pt>
                <c:pt idx="32">
                  <c:v>2</c:v>
                </c:pt>
                <c:pt idx="33">
                  <c:v>2</c:v>
                </c:pt>
                <c:pt idx="34">
                  <c:v>2</c:v>
                </c:pt>
                <c:pt idx="35">
                  <c:v>2</c:v>
                </c:pt>
                <c:pt idx="36">
                  <c:v>2</c:v>
                </c:pt>
                <c:pt idx="37">
                  <c:v>2</c:v>
                </c:pt>
                <c:pt idx="38">
                  <c:v>2</c:v>
                </c:pt>
                <c:pt idx="40">
                  <c:v>1</c:v>
                </c:pt>
                <c:pt idx="41">
                  <c:v>1</c:v>
                </c:pt>
                <c:pt idx="42">
                  <c:v>1</c:v>
                </c:pt>
                <c:pt idx="43">
                  <c:v>1</c:v>
                </c:pt>
                <c:pt idx="44">
                  <c:v>1</c:v>
                </c:pt>
                <c:pt idx="45">
                  <c:v>1</c:v>
                </c:pt>
                <c:pt idx="46">
                  <c:v>1</c:v>
                </c:pt>
              </c:numCache>
            </c:numRef>
          </c:yVal>
          <c:smooth val="0"/>
          <c:extLst>
            <c:ext xmlns:c16="http://schemas.microsoft.com/office/drawing/2014/chart" uri="{C3380CC4-5D6E-409C-BE32-E72D297353CC}">
              <c16:uniqueId val="{00000082-A55A-49DC-A93C-0387F31A2008}"/>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pattFill prst="wdUpDiag">
                <a:fgClr>
                  <a:srgbClr val="00B0F0"/>
                </a:fgClr>
                <a:bgClr>
                  <a:srgbClr val="009ED6"/>
                </a:bgClr>
              </a:pattFill>
              <a:ln w="19050">
                <a:solidFill>
                  <a:schemeClr val="lt1"/>
                </a:solidFill>
              </a:ln>
              <a:effectLst/>
            </c:spPr>
            <c:extLst>
              <c:ext xmlns:c16="http://schemas.microsoft.com/office/drawing/2014/chart" uri="{C3380CC4-5D6E-409C-BE32-E72D297353CC}">
                <c16:uniqueId val="{00000002-4E47-46D8-9E0B-C48660E0B146}"/>
              </c:ext>
            </c:extLst>
          </c:dPt>
          <c:dPt>
            <c:idx val="1"/>
            <c:bubble3D val="0"/>
            <c:spPr>
              <a:pattFill prst="wdUpDiag">
                <a:fgClr>
                  <a:schemeClr val="bg1">
                    <a:lumMod val="85000"/>
                  </a:schemeClr>
                </a:fgClr>
                <a:bgClr>
                  <a:srgbClr val="CFCFCF"/>
                </a:bgClr>
              </a:pattFill>
              <a:ln w="19050">
                <a:solidFill>
                  <a:schemeClr val="lt1"/>
                </a:solidFill>
              </a:ln>
              <a:effectLst/>
            </c:spPr>
            <c:extLst>
              <c:ext xmlns:c16="http://schemas.microsoft.com/office/drawing/2014/chart" uri="{C3380CC4-5D6E-409C-BE32-E72D297353CC}">
                <c16:uniqueId val="{00000001-4E47-46D8-9E0B-C48660E0B146}"/>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0-4E47-46D8-9E0B-C48660E0B146}"/>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92D050"/>
              </a:fgClr>
              <a:bgClr>
                <a:srgbClr val="00B050"/>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DF9B-4546-89EB-00B13292D311}"/>
            </c:ext>
          </c:extLst>
        </c:ser>
        <c:ser>
          <c:idx val="1"/>
          <c:order val="1"/>
          <c:tx>
            <c:strRef>
              <c:f>'Progress Bar'!$M$2</c:f>
              <c:strCache>
                <c:ptCount val="1"/>
                <c:pt idx="0">
                  <c:v>Remainder</c:v>
                </c:pt>
              </c:strCache>
            </c:strRef>
          </c:tx>
          <c:spPr>
            <a:pattFill prst="dkUpDiag">
              <a:fgClr>
                <a:schemeClr val="bg1">
                  <a:lumMod val="95000"/>
                </a:schemeClr>
              </a:fgClr>
              <a:bgClr>
                <a:schemeClr val="bg1">
                  <a:lumMod val="8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DF9B-4546-89EB-00B13292D311}"/>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10"/>
            <c:spPr>
              <a:solidFill>
                <a:schemeClr val="bg1">
                  <a:lumMod val="85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0361-4A31-B93D-72D1929C3AD6}"/>
            </c:ext>
          </c:extLst>
        </c:ser>
        <c:ser>
          <c:idx val="1"/>
          <c:order val="1"/>
          <c:tx>
            <c:strRef>
              <c:f>Dot!$K$2</c:f>
              <c:strCache>
                <c:ptCount val="1"/>
                <c:pt idx="0">
                  <c:v>Color</c:v>
                </c:pt>
              </c:strCache>
            </c:strRef>
          </c:tx>
          <c:spPr>
            <a:ln w="190500" cap="rnd">
              <a:noFill/>
              <a:round/>
            </a:ln>
            <a:effectLst/>
          </c:spPr>
          <c:marker>
            <c:symbol val="circle"/>
            <c:size val="10"/>
            <c:spPr>
              <a:solidFill>
                <a:srgbClr val="92D050"/>
              </a:solidFill>
              <a:ln w="9525">
                <a:noFill/>
              </a:ln>
              <a:effectLst/>
            </c:spPr>
          </c:marker>
          <c:dLbls>
            <c:dLbl>
              <c:idx val="0"/>
              <c:tx>
                <c:rich>
                  <a:bodyPr/>
                  <a:lstStyle/>
                  <a:p>
                    <a:fld id="{A9D664ED-F304-4A2D-8115-1E7CF722B4F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9-0361-4A31-B93D-72D1929C3AD6}"/>
                </c:ext>
              </c:extLst>
            </c:dLbl>
            <c:dLbl>
              <c:idx val="1"/>
              <c:tx>
                <c:rich>
                  <a:bodyPr/>
                  <a:lstStyle/>
                  <a:p>
                    <a:fld id="{D710F1FC-6466-49FB-9DED-79651F1B096A}"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A-0361-4A31-B93D-72D1929C3AD6}"/>
                </c:ext>
              </c:extLst>
            </c:dLbl>
            <c:dLbl>
              <c:idx val="2"/>
              <c:tx>
                <c:rich>
                  <a:bodyPr/>
                  <a:lstStyle/>
                  <a:p>
                    <a:fld id="{247D0261-178F-4CEC-8426-0BA6C2D7E98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B-0361-4A31-B93D-72D1929C3AD6}"/>
                </c:ext>
              </c:extLst>
            </c:dLbl>
            <c:dLbl>
              <c:idx val="3"/>
              <c:tx>
                <c:rich>
                  <a:bodyPr/>
                  <a:lstStyle/>
                  <a:p>
                    <a:fld id="{BFCAD94A-02BC-4AC1-AF71-9D16ADCDAEE4}"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C-0361-4A31-B93D-72D1929C3AD6}"/>
                </c:ext>
              </c:extLst>
            </c:dLbl>
            <c:dLbl>
              <c:idx val="4"/>
              <c:tx>
                <c:rich>
                  <a:bodyPr/>
                  <a:lstStyle/>
                  <a:p>
                    <a:fld id="{C0E50932-8742-415E-AC7A-F7730F789FB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D-0361-4A31-B93D-72D1929C3AD6}"/>
                </c:ext>
              </c:extLst>
            </c:dLbl>
            <c:dLbl>
              <c:idx val="5"/>
              <c:tx>
                <c:rich>
                  <a:bodyPr/>
                  <a:lstStyle/>
                  <a:p>
                    <a:fld id="{43C5C9D4-0DA9-4888-B91C-A5AD2D17065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E-0361-4A31-B93D-72D1929C3AD6}"/>
                </c:ext>
              </c:extLst>
            </c:dLbl>
            <c:dLbl>
              <c:idx val="6"/>
              <c:tx>
                <c:rich>
                  <a:bodyPr/>
                  <a:lstStyle/>
                  <a:p>
                    <a:fld id="{B64FD295-D397-4494-BEF1-5B4B638FF5C0}"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F-0361-4A31-B93D-72D1929C3AD6}"/>
                </c:ext>
              </c:extLst>
            </c:dLbl>
            <c:dLbl>
              <c:idx val="7"/>
              <c:tx>
                <c:rich>
                  <a:bodyPr/>
                  <a:lstStyle/>
                  <a:p>
                    <a:fld id="{355C8701-DE43-4F3E-99FF-BB6D1D0F8872}"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8-0361-4A31-B93D-72D1929C3AD6}"/>
                </c:ext>
              </c:extLst>
            </c:dLbl>
            <c:dLbl>
              <c:idx val="8"/>
              <c:tx>
                <c:rich>
                  <a:bodyPr/>
                  <a:lstStyle/>
                  <a:p>
                    <a:fld id="{B720D3C2-B64D-4065-B261-01BDAD5E499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0-0361-4A31-B93D-72D1929C3AD6}"/>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1-0361-4A31-B93D-72D1929C3AD6}"/>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2-0361-4A31-B93D-72D1929C3AD6}"/>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3-0361-4A31-B93D-72D1929C3AD6}"/>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4-0361-4A31-B93D-72D1929C3AD6}"/>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5-0361-4A31-B93D-72D1929C3AD6}"/>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6-0361-4A31-B93D-72D1929C3AD6}"/>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7-0361-4A31-B93D-72D1929C3AD6}"/>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8-0361-4A31-B93D-72D1929C3AD6}"/>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9-0361-4A31-B93D-72D1929C3AD6}"/>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361-4A31-B93D-72D1929C3AD6}"/>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361-4A31-B93D-72D1929C3AD6}"/>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92D050"/>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01-0361-4A31-B93D-72D1929C3AD6}"/>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bg1">
                  <a:lumMod val="85000"/>
                </a:schemeClr>
              </a:solidFill>
              <a:round/>
            </a:ln>
            <a:effectLst/>
          </c:spPr>
          <c:marker>
            <c:symbol val="circle"/>
            <c:size val="30"/>
            <c:spPr>
              <a:solidFill>
                <a:schemeClr val="bg1">
                  <a:lumMod val="85000"/>
                </a:schemeClr>
              </a:solidFill>
              <a:ln w="9525">
                <a:noFill/>
              </a:ln>
              <a:effectLst/>
            </c:spPr>
          </c:marker>
          <c:dLbls>
            <c:dLbl>
              <c:idx val="0"/>
              <c:tx>
                <c:rich>
                  <a:bodyPr/>
                  <a:lstStyle/>
                  <a:p>
                    <a:fld id="{4BAB217D-C5E5-41D2-B96F-0C947F6BBA8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C13F-4814-A715-235E8768EC1A}"/>
                </c:ext>
              </c:extLst>
            </c:dLbl>
            <c:dLbl>
              <c:idx val="1"/>
              <c:tx>
                <c:rich>
                  <a:bodyPr/>
                  <a:lstStyle/>
                  <a:p>
                    <a:fld id="{59207239-A2C0-457D-9792-A09299F9F1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C13F-4814-A715-235E8768EC1A}"/>
                </c:ext>
              </c:extLst>
            </c:dLbl>
            <c:dLbl>
              <c:idx val="2"/>
              <c:tx>
                <c:rich>
                  <a:bodyPr/>
                  <a:lstStyle/>
                  <a:p>
                    <a:fld id="{6637F1BF-F406-4A49-9145-A2D290573E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C13F-4814-A715-235E8768EC1A}"/>
                </c:ext>
              </c:extLst>
            </c:dLbl>
            <c:dLbl>
              <c:idx val="3"/>
              <c:tx>
                <c:rich>
                  <a:bodyPr/>
                  <a:lstStyle/>
                  <a:p>
                    <a:fld id="{82AEDEDD-652E-4EB7-AD2C-83CAB5ED6A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C13F-4814-A715-235E8768EC1A}"/>
                </c:ext>
              </c:extLst>
            </c:dLbl>
            <c:dLbl>
              <c:idx val="4"/>
              <c:tx>
                <c:rich>
                  <a:bodyPr/>
                  <a:lstStyle/>
                  <a:p>
                    <a:fld id="{0B71CA56-C270-4B2F-9698-605463BCD7E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C13F-4814-A715-235E8768EC1A}"/>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C13F-4814-A715-235E8768EC1A}"/>
            </c:ext>
          </c:extLst>
        </c:ser>
        <c:ser>
          <c:idx val="1"/>
          <c:order val="1"/>
          <c:tx>
            <c:strRef>
              <c:f>Steps!$J$4</c:f>
              <c:strCache>
                <c:ptCount val="1"/>
                <c:pt idx="0">
                  <c:v>Complete</c:v>
                </c:pt>
              </c:strCache>
            </c:strRef>
          </c:tx>
          <c:spPr>
            <a:ln w="127000" cap="rnd">
              <a:solidFill>
                <a:srgbClr val="92D050"/>
              </a:solidFill>
              <a:round/>
            </a:ln>
            <a:effectLst/>
          </c:spPr>
          <c:marker>
            <c:symbol val="circle"/>
            <c:size val="30"/>
            <c:spPr>
              <a:solidFill>
                <a:srgbClr val="92D050"/>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C13F-4814-A715-235E8768EC1A}"/>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5AF5-40E6-84F2-65D01853581C}"/>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5AF5-40E6-84F2-65D01853581C}"/>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5AF5-40E6-84F2-65D01853581C}"/>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bg1"/>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US" sz="1000">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37A-4C00-999B-A5FADA4F3CDC}"/>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6D767CAC-5D82-4C46-A4CF-37A4C41E3F8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137A-4C00-999B-A5FADA4F3CDC}"/>
                </c:ext>
              </c:extLst>
            </c:dLbl>
            <c:dLbl>
              <c:idx val="1"/>
              <c:tx>
                <c:rich>
                  <a:bodyPr/>
                  <a:lstStyle/>
                  <a:p>
                    <a:fld id="{8CC2E619-83BD-4744-9715-9B2F6C4AB47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137A-4C00-999B-A5FADA4F3CDC}"/>
                </c:ext>
              </c:extLst>
            </c:dLbl>
            <c:dLbl>
              <c:idx val="2"/>
              <c:tx>
                <c:rich>
                  <a:bodyPr/>
                  <a:lstStyle/>
                  <a:p>
                    <a:fld id="{E9B29A4F-E297-41A8-B91C-AD1AF264F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137A-4C00-999B-A5FADA4F3CDC}"/>
                </c:ext>
              </c:extLst>
            </c:dLbl>
            <c:dLbl>
              <c:idx val="3"/>
              <c:tx>
                <c:rich>
                  <a:bodyPr/>
                  <a:lstStyle/>
                  <a:p>
                    <a:fld id="{167C70A1-3664-4795-AD5F-9DE8587B2BA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137A-4C00-999B-A5FADA4F3CDC}"/>
                </c:ext>
              </c:extLst>
            </c:dLbl>
            <c:dLbl>
              <c:idx val="4"/>
              <c:tx>
                <c:rich>
                  <a:bodyPr/>
                  <a:lstStyle/>
                  <a:p>
                    <a:fld id="{C4F2B2B2-DEB6-4DFB-ADF0-F9D50F654A5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137A-4C00-999B-A5FADA4F3CDC}"/>
                </c:ext>
              </c:extLst>
            </c:dLbl>
            <c:dLbl>
              <c:idx val="5"/>
              <c:tx>
                <c:rich>
                  <a:bodyPr/>
                  <a:lstStyle/>
                  <a:p>
                    <a:fld id="{69AB5C8D-07F2-420B-A40D-ADB29B7F89D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137A-4C00-999B-A5FADA4F3CDC}"/>
                </c:ext>
              </c:extLst>
            </c:dLbl>
            <c:dLbl>
              <c:idx val="6"/>
              <c:tx>
                <c:rich>
                  <a:bodyPr/>
                  <a:lstStyle/>
                  <a:p>
                    <a:fld id="{8D23E473-EFAF-4F8B-A476-B2A7B75418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137A-4C00-999B-A5FADA4F3CDC}"/>
                </c:ext>
              </c:extLst>
            </c:dLbl>
            <c:dLbl>
              <c:idx val="7"/>
              <c:tx>
                <c:rich>
                  <a:bodyPr/>
                  <a:lstStyle/>
                  <a:p>
                    <a:fld id="{58325FF2-22EE-461F-8315-73C11D40BB6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137A-4C00-999B-A5FADA4F3CDC}"/>
                </c:ext>
              </c:extLst>
            </c:dLbl>
            <c:dLbl>
              <c:idx val="8"/>
              <c:tx>
                <c:rich>
                  <a:bodyPr/>
                  <a:lstStyle/>
                  <a:p>
                    <a:fld id="{B5755E48-D84F-4C45-AA8F-536A2C1A0A5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137A-4C00-999B-A5FADA4F3CDC}"/>
                </c:ext>
              </c:extLst>
            </c:dLbl>
            <c:dLbl>
              <c:idx val="9"/>
              <c:tx>
                <c:rich>
                  <a:bodyPr/>
                  <a:lstStyle/>
                  <a:p>
                    <a:fld id="{4ABE4FD2-C9D2-4A48-99CA-25A52CF81B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137A-4C00-999B-A5FADA4F3CDC}"/>
                </c:ext>
              </c:extLst>
            </c:dLbl>
            <c:dLbl>
              <c:idx val="10"/>
              <c:tx>
                <c:rich>
                  <a:bodyPr/>
                  <a:lstStyle/>
                  <a:p>
                    <a:fld id="{6863B37F-AA58-4DC8-A944-22A8605884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137A-4C00-999B-A5FADA4F3CDC}"/>
                </c:ext>
              </c:extLst>
            </c:dLbl>
            <c:dLbl>
              <c:idx val="11"/>
              <c:tx>
                <c:rich>
                  <a:bodyPr/>
                  <a:lstStyle/>
                  <a:p>
                    <a:fld id="{07545231-394C-4507-9035-C2A6022B3F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137A-4C00-999B-A5FADA4F3CDC}"/>
                </c:ext>
              </c:extLst>
            </c:dLbl>
            <c:dLbl>
              <c:idx val="12"/>
              <c:tx>
                <c:rich>
                  <a:bodyPr/>
                  <a:lstStyle/>
                  <a:p>
                    <a:fld id="{5E009692-5878-4BA7-A8D7-90852921C6C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137A-4C00-999B-A5FADA4F3CDC}"/>
                </c:ext>
              </c:extLst>
            </c:dLbl>
            <c:dLbl>
              <c:idx val="13"/>
              <c:tx>
                <c:rich>
                  <a:bodyPr/>
                  <a:lstStyle/>
                  <a:p>
                    <a:fld id="{792821DC-532E-4480-A497-AAE2B73744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137A-4C00-999B-A5FADA4F3CDC}"/>
                </c:ext>
              </c:extLst>
            </c:dLbl>
            <c:dLbl>
              <c:idx val="14"/>
              <c:tx>
                <c:rich>
                  <a:bodyPr/>
                  <a:lstStyle/>
                  <a:p>
                    <a:fld id="{6B018105-D0AE-488E-8F34-755E180ADF3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137A-4C00-999B-A5FADA4F3CDC}"/>
                </c:ext>
              </c:extLst>
            </c:dLbl>
            <c:dLbl>
              <c:idx val="15"/>
              <c:tx>
                <c:rich>
                  <a:bodyPr/>
                  <a:lstStyle/>
                  <a:p>
                    <a:fld id="{5343A5AE-9E63-40B3-A93A-66FD024FB2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137A-4C00-999B-A5FADA4F3CDC}"/>
                </c:ext>
              </c:extLst>
            </c:dLbl>
            <c:dLbl>
              <c:idx val="16"/>
              <c:tx>
                <c:rich>
                  <a:bodyPr/>
                  <a:lstStyle/>
                  <a:p>
                    <a:fld id="{53575A84-2CB6-41E0-8154-BD5678AC71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137A-4C00-999B-A5FADA4F3CDC}"/>
                </c:ext>
              </c:extLst>
            </c:dLbl>
            <c:dLbl>
              <c:idx val="17"/>
              <c:tx>
                <c:rich>
                  <a:bodyPr/>
                  <a:lstStyle/>
                  <a:p>
                    <a:fld id="{621AE2AB-3747-4156-ADB7-0483FDBD38F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137A-4C00-999B-A5FADA4F3CDC}"/>
                </c:ext>
              </c:extLst>
            </c:dLbl>
            <c:dLbl>
              <c:idx val="18"/>
              <c:tx>
                <c:rich>
                  <a:bodyPr/>
                  <a:lstStyle/>
                  <a:p>
                    <a:fld id="{9E4B9DA6-AB5E-42D0-8B4C-A6BA5B62BB5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137A-4C00-999B-A5FADA4F3CDC}"/>
                </c:ext>
              </c:extLst>
            </c:dLbl>
            <c:dLbl>
              <c:idx val="19"/>
              <c:tx>
                <c:rich>
                  <a:bodyPr/>
                  <a:lstStyle/>
                  <a:p>
                    <a:fld id="{F5966329-9633-460A-9562-F4A90A1BE6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137A-4C00-999B-A5FADA4F3CDC}"/>
                </c:ext>
              </c:extLst>
            </c:dLbl>
            <c:dLbl>
              <c:idx val="20"/>
              <c:tx>
                <c:rich>
                  <a:bodyPr/>
                  <a:lstStyle/>
                  <a:p>
                    <a:fld id="{F8D9E459-199D-4464-9A10-E362959703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137A-4C00-999B-A5FADA4F3CDC}"/>
                </c:ext>
              </c:extLst>
            </c:dLbl>
            <c:dLbl>
              <c:idx val="21"/>
              <c:tx>
                <c:rich>
                  <a:bodyPr/>
                  <a:lstStyle/>
                  <a:p>
                    <a:fld id="{C5F1091D-6133-4184-A341-3057FBC644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137A-4C00-999B-A5FADA4F3CDC}"/>
                </c:ext>
              </c:extLst>
            </c:dLbl>
            <c:dLbl>
              <c:idx val="22"/>
              <c:tx>
                <c:rich>
                  <a:bodyPr/>
                  <a:lstStyle/>
                  <a:p>
                    <a:fld id="{FCE04D0D-432D-457E-96A9-EF165522F7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137A-4C00-999B-A5FADA4F3CDC}"/>
                </c:ext>
              </c:extLst>
            </c:dLbl>
            <c:dLbl>
              <c:idx val="23"/>
              <c:tx>
                <c:rich>
                  <a:bodyPr/>
                  <a:lstStyle/>
                  <a:p>
                    <a:fld id="{57F9E54E-2EBF-4070-88D9-CC62DC0919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137A-4C00-999B-A5FADA4F3CDC}"/>
                </c:ext>
              </c:extLst>
            </c:dLbl>
            <c:dLbl>
              <c:idx val="24"/>
              <c:tx>
                <c:rich>
                  <a:bodyPr/>
                  <a:lstStyle/>
                  <a:p>
                    <a:fld id="{D4951C58-36BF-4ECA-B887-87C30C21FC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137A-4C00-999B-A5FADA4F3CDC}"/>
                </c:ext>
              </c:extLst>
            </c:dLbl>
            <c:dLbl>
              <c:idx val="25"/>
              <c:tx>
                <c:rich>
                  <a:bodyPr/>
                  <a:lstStyle/>
                  <a:p>
                    <a:fld id="{811FD39A-245A-455E-B548-060D9D978E7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137A-4C00-999B-A5FADA4F3CDC}"/>
                </c:ext>
              </c:extLst>
            </c:dLbl>
            <c:dLbl>
              <c:idx val="26"/>
              <c:tx>
                <c:rich>
                  <a:bodyPr/>
                  <a:lstStyle/>
                  <a:p>
                    <a:fld id="{2012E3F6-86D7-4E2A-9FA7-7448E59FECE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137A-4C00-999B-A5FADA4F3CDC}"/>
                </c:ext>
              </c:extLst>
            </c:dLbl>
            <c:dLbl>
              <c:idx val="27"/>
              <c:tx>
                <c:rich>
                  <a:bodyPr/>
                  <a:lstStyle/>
                  <a:p>
                    <a:fld id="{B8246A15-C490-4AB5-9566-1875FB4B05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137A-4C00-999B-A5FADA4F3CDC}"/>
                </c:ext>
              </c:extLst>
            </c:dLbl>
            <c:dLbl>
              <c:idx val="28"/>
              <c:tx>
                <c:rich>
                  <a:bodyPr/>
                  <a:lstStyle/>
                  <a:p>
                    <a:fld id="{A3D4FF89-E8EE-42B0-967A-8D87F743A7F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137A-4C00-999B-A5FADA4F3CDC}"/>
                </c:ext>
              </c:extLst>
            </c:dLbl>
            <c:dLbl>
              <c:idx val="29"/>
              <c:tx>
                <c:rich>
                  <a:bodyPr/>
                  <a:lstStyle/>
                  <a:p>
                    <a:fld id="{1410B2E3-CCC6-4B6E-979D-EB6FC4A2D06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137A-4C00-999B-A5FADA4F3CDC}"/>
                </c:ext>
              </c:extLst>
            </c:dLbl>
            <c:dLbl>
              <c:idx val="30"/>
              <c:tx>
                <c:rich>
                  <a:bodyPr/>
                  <a:lstStyle/>
                  <a:p>
                    <a:fld id="{D8167CED-F9DA-4DBB-A49C-BAB56087BB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137A-4C00-999B-A5FADA4F3CDC}"/>
                </c:ext>
              </c:extLst>
            </c:dLbl>
            <c:dLbl>
              <c:idx val="31"/>
              <c:tx>
                <c:rich>
                  <a:bodyPr/>
                  <a:lstStyle/>
                  <a:p>
                    <a:fld id="{D090A90A-4B4A-443E-B6AA-90F6B8AAA34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137A-4C00-999B-A5FADA4F3CDC}"/>
                </c:ext>
              </c:extLst>
            </c:dLbl>
            <c:dLbl>
              <c:idx val="32"/>
              <c:tx>
                <c:rich>
                  <a:bodyPr/>
                  <a:lstStyle/>
                  <a:p>
                    <a:fld id="{DA08AEAB-A126-4591-9978-CBE584E309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137A-4C00-999B-A5FADA4F3CDC}"/>
                </c:ext>
              </c:extLst>
            </c:dLbl>
            <c:dLbl>
              <c:idx val="33"/>
              <c:tx>
                <c:rich>
                  <a:bodyPr/>
                  <a:lstStyle/>
                  <a:p>
                    <a:fld id="{5D71B11B-F9AA-4183-84D3-CED714EFFD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137A-4C00-999B-A5FADA4F3CDC}"/>
                </c:ext>
              </c:extLst>
            </c:dLbl>
            <c:dLbl>
              <c:idx val="34"/>
              <c:tx>
                <c:rich>
                  <a:bodyPr/>
                  <a:lstStyle/>
                  <a:p>
                    <a:fld id="{48C512A9-5ECF-4A5D-9751-C5BA4D599FE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137A-4C00-999B-A5FADA4F3CDC}"/>
                </c:ext>
              </c:extLst>
            </c:dLbl>
            <c:dLbl>
              <c:idx val="35"/>
              <c:tx>
                <c:rich>
                  <a:bodyPr/>
                  <a:lstStyle/>
                  <a:p>
                    <a:fld id="{BCCB60AC-6676-4F53-9666-3DA28891C69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137A-4C00-999B-A5FADA4F3CDC}"/>
                </c:ext>
              </c:extLst>
            </c:dLbl>
            <c:dLbl>
              <c:idx val="36"/>
              <c:tx>
                <c:rich>
                  <a:bodyPr/>
                  <a:lstStyle/>
                  <a:p>
                    <a:fld id="{39DF4743-ED96-42E9-9D8D-C78F961EEF1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137A-4C00-999B-A5FADA4F3CDC}"/>
                </c:ext>
              </c:extLst>
            </c:dLbl>
            <c:dLbl>
              <c:idx val="37"/>
              <c:tx>
                <c:rich>
                  <a:bodyPr/>
                  <a:lstStyle/>
                  <a:p>
                    <a:fld id="{8C6ACC54-E75D-44F8-B837-B7AB215BC3F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137A-4C00-999B-A5FADA4F3CDC}"/>
                </c:ext>
              </c:extLst>
            </c:dLbl>
            <c:dLbl>
              <c:idx val="38"/>
              <c:tx>
                <c:rich>
                  <a:bodyPr/>
                  <a:lstStyle/>
                  <a:p>
                    <a:fld id="{4E71B72C-BE37-47ED-9EE2-EF733271B97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137A-4C00-999B-A5FADA4F3CDC}"/>
                </c:ext>
              </c:extLst>
            </c:dLbl>
            <c:dLbl>
              <c:idx val="39"/>
              <c:tx>
                <c:rich>
                  <a:bodyPr/>
                  <a:lstStyle/>
                  <a:p>
                    <a:fld id="{E5B5B29C-4B89-4408-8F43-D96B8DFB469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137A-4C00-999B-A5FADA4F3CDC}"/>
                </c:ext>
              </c:extLst>
            </c:dLbl>
            <c:dLbl>
              <c:idx val="40"/>
              <c:tx>
                <c:rich>
                  <a:bodyPr/>
                  <a:lstStyle/>
                  <a:p>
                    <a:fld id="{38B74137-0970-4AC7-ABF0-A3D5EE188EF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137A-4C00-999B-A5FADA4F3CDC}"/>
                </c:ext>
              </c:extLst>
            </c:dLbl>
            <c:dLbl>
              <c:idx val="41"/>
              <c:tx>
                <c:rich>
                  <a:bodyPr/>
                  <a:lstStyle/>
                  <a:p>
                    <a:fld id="{1DFA93C9-74E5-4849-A640-8692FB84CE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137A-4C00-999B-A5FADA4F3CDC}"/>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137A-4C00-999B-A5FADA4F3CDC}"/>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137A-4C00-999B-A5FADA4F3CDC}"/>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25400" cap="rnd">
              <a:noFill/>
              <a:round/>
            </a:ln>
            <a:effectLst/>
          </c:spPr>
          <c:marker>
            <c:symbol val="square"/>
            <c:size val="13"/>
            <c:spPr>
              <a:solidFill>
                <a:schemeClr val="bg1">
                  <a:lumMod val="85000"/>
                </a:schemeClr>
              </a:solidFill>
              <a:ln w="9525">
                <a:solidFill>
                  <a:schemeClr val="bg1"/>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A769-4F6F-AE7D-F296F76E1358}"/>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bg1"/>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A769-4F6F-AE7D-F296F76E1358}"/>
            </c:ext>
          </c:extLst>
        </c:ser>
        <c:ser>
          <c:idx val="2"/>
          <c:order val="2"/>
          <c:tx>
            <c:strRef>
              <c:f>Waffle!$L$2</c:f>
              <c:strCache>
                <c:ptCount val="1"/>
                <c:pt idx="0">
                  <c:v>Marker</c:v>
                </c:pt>
              </c:strCache>
            </c:strRef>
          </c:tx>
          <c:spPr>
            <a:ln w="25400" cap="rnd">
              <a:noFill/>
              <a:round/>
            </a:ln>
            <a:effectLst/>
          </c:spPr>
          <c:marker>
            <c:symbol val="none"/>
          </c:marker>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69-4F6F-AE7D-F296F76E1358}"/>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69-4F6F-AE7D-F296F76E1358}"/>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69-4F6F-AE7D-F296F76E1358}"/>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69-4F6F-AE7D-F296F76E1358}"/>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69-4F6F-AE7D-F296F76E1358}"/>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69-4F6F-AE7D-F296F76E1358}"/>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69-4F6F-AE7D-F296F76E1358}"/>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69-4F6F-AE7D-F296F76E1358}"/>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69-4F6F-AE7D-F296F76E1358}"/>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69-4F6F-AE7D-F296F76E1358}"/>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69-4F6F-AE7D-F296F76E1358}"/>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69-4F6F-AE7D-F296F76E1358}"/>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69-4F6F-AE7D-F296F76E1358}"/>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69-4F6F-AE7D-F296F76E1358}"/>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69-4F6F-AE7D-F296F76E1358}"/>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69-4F6F-AE7D-F296F76E1358}"/>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69-4F6F-AE7D-F296F76E1358}"/>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69-4F6F-AE7D-F296F76E1358}"/>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69-4F6F-AE7D-F296F76E1358}"/>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69-4F6F-AE7D-F296F76E1358}"/>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69-4F6F-AE7D-F296F76E1358}"/>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69-4F6F-AE7D-F296F76E1358}"/>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69-4F6F-AE7D-F296F76E1358}"/>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69-4F6F-AE7D-F296F76E1358}"/>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69-4F6F-AE7D-F296F76E1358}"/>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69-4F6F-AE7D-F296F76E1358}"/>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69-4F6F-AE7D-F296F76E1358}"/>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69-4F6F-AE7D-F296F76E1358}"/>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69-4F6F-AE7D-F296F76E1358}"/>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69-4F6F-AE7D-F296F76E1358}"/>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69-4F6F-AE7D-F296F76E1358}"/>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69-4F6F-AE7D-F296F76E1358}"/>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69-4F6F-AE7D-F296F76E1358}"/>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69-4F6F-AE7D-F296F76E1358}"/>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69-4F6F-AE7D-F296F76E1358}"/>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69-4F6F-AE7D-F296F76E1358}"/>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69-4F6F-AE7D-F296F76E1358}"/>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69-4F6F-AE7D-F296F76E1358}"/>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69-4F6F-AE7D-F296F76E1358}"/>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69-4F6F-AE7D-F296F76E1358}"/>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69-4F6F-AE7D-F296F76E1358}"/>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69-4F6F-AE7D-F296F76E1358}"/>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69-4F6F-AE7D-F296F76E1358}"/>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69-4F6F-AE7D-F296F76E1358}"/>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69-4F6F-AE7D-F296F76E1358}"/>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69-4F6F-AE7D-F296F76E1358}"/>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69-4F6F-AE7D-F296F76E1358}"/>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69-4F6F-AE7D-F296F76E1358}"/>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69-4F6F-AE7D-F296F76E1358}"/>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69-4F6F-AE7D-F296F76E1358}"/>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69-4F6F-AE7D-F296F76E1358}"/>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69-4F6F-AE7D-F296F76E1358}"/>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69-4F6F-AE7D-F296F76E1358}"/>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69-4F6F-AE7D-F296F76E1358}"/>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69-4F6F-AE7D-F296F76E1358}"/>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69-4F6F-AE7D-F296F76E1358}"/>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69-4F6F-AE7D-F296F76E1358}"/>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69-4F6F-AE7D-F296F76E1358}"/>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69-4F6F-AE7D-F296F76E1358}"/>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69-4F6F-AE7D-F296F76E1358}"/>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69-4F6F-AE7D-F296F76E1358}"/>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69-4F6F-AE7D-F296F76E1358}"/>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69-4F6F-AE7D-F296F76E1358}"/>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69-4F6F-AE7D-F296F76E1358}"/>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69-4F6F-AE7D-F296F76E1358}"/>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69-4F6F-AE7D-F296F76E1358}"/>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69-4F6F-AE7D-F296F76E1358}"/>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69-4F6F-AE7D-F296F76E1358}"/>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69-4F6F-AE7D-F296F76E1358}"/>
                </c:ext>
              </c:extLst>
            </c:dLbl>
            <c:dLbl>
              <c:idx val="69"/>
              <c:tx>
                <c:rich>
                  <a:bodyPr/>
                  <a:lstStyle/>
                  <a:p>
                    <a:fld id="{7B59AEBB-DA6D-4E48-8BF0-262925F1A6F3}"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A769-4F6F-AE7D-F296F76E1358}"/>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69-4F6F-AE7D-F296F76E1358}"/>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69-4F6F-AE7D-F296F76E1358}"/>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69-4F6F-AE7D-F296F76E1358}"/>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69-4F6F-AE7D-F296F76E1358}"/>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69-4F6F-AE7D-F296F76E1358}"/>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69-4F6F-AE7D-F296F76E1358}"/>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69-4F6F-AE7D-F296F76E1358}"/>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69-4F6F-AE7D-F296F76E1358}"/>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69-4F6F-AE7D-F296F76E1358}"/>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69-4F6F-AE7D-F296F76E1358}"/>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69-4F6F-AE7D-F296F76E1358}"/>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69-4F6F-AE7D-F296F76E1358}"/>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69-4F6F-AE7D-F296F76E1358}"/>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69-4F6F-AE7D-F296F76E1358}"/>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69-4F6F-AE7D-F296F76E1358}"/>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69-4F6F-AE7D-F296F76E1358}"/>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69-4F6F-AE7D-F296F76E1358}"/>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69-4F6F-AE7D-F296F76E1358}"/>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69-4F6F-AE7D-F296F76E1358}"/>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69-4F6F-AE7D-F296F76E1358}"/>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69-4F6F-AE7D-F296F76E1358}"/>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69-4F6F-AE7D-F296F76E1358}"/>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69-4F6F-AE7D-F296F76E1358}"/>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769-4F6F-AE7D-F296F76E1358}"/>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769-4F6F-AE7D-F296F76E1358}"/>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769-4F6F-AE7D-F296F76E1358}"/>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769-4F6F-AE7D-F296F76E1358}"/>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769-4F6F-AE7D-F296F76E1358}"/>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769-4F6F-AE7D-F296F76E1358}"/>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769-4F6F-AE7D-F296F76E1358}"/>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A769-4F6F-AE7D-F296F76E1358}"/>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bg2"/>
            </a:solidFill>
          </c:spPr>
          <c:dPt>
            <c:idx val="0"/>
            <c:bubble3D val="0"/>
            <c:spPr>
              <a:solidFill>
                <a:schemeClr val="bg2"/>
              </a:solidFill>
              <a:ln w="19050">
                <a:solidFill>
                  <a:schemeClr val="lt1"/>
                </a:solidFill>
              </a:ln>
              <a:effectLst/>
            </c:spPr>
            <c:extLst>
              <c:ext xmlns:c16="http://schemas.microsoft.com/office/drawing/2014/chart" uri="{C3380CC4-5D6E-409C-BE32-E72D297353CC}">
                <c16:uniqueId val="{00000001-52B3-407A-8AAA-0F2E43487D91}"/>
              </c:ext>
            </c:extLst>
          </c:dPt>
          <c:dPt>
            <c:idx val="1"/>
            <c:bubble3D val="0"/>
            <c:spPr>
              <a:solidFill>
                <a:schemeClr val="bg2"/>
              </a:solidFill>
              <a:ln w="19050">
                <a:solidFill>
                  <a:schemeClr val="lt1"/>
                </a:solidFill>
              </a:ln>
              <a:effectLst/>
            </c:spPr>
            <c:extLst>
              <c:ext xmlns:c16="http://schemas.microsoft.com/office/drawing/2014/chart" uri="{C3380CC4-5D6E-409C-BE32-E72D297353CC}">
                <c16:uniqueId val="{00000003-52B3-407A-8AAA-0F2E43487D91}"/>
              </c:ext>
            </c:extLst>
          </c:dPt>
          <c:dPt>
            <c:idx val="2"/>
            <c:bubble3D val="0"/>
            <c:spPr>
              <a:solidFill>
                <a:schemeClr val="bg2"/>
              </a:solidFill>
              <a:ln w="19050">
                <a:solidFill>
                  <a:schemeClr val="lt1"/>
                </a:solidFill>
              </a:ln>
              <a:effectLst/>
            </c:spPr>
            <c:extLst>
              <c:ext xmlns:c16="http://schemas.microsoft.com/office/drawing/2014/chart" uri="{C3380CC4-5D6E-409C-BE32-E72D297353CC}">
                <c16:uniqueId val="{00000005-52B3-407A-8AAA-0F2E43487D91}"/>
              </c:ext>
            </c:extLst>
          </c:dPt>
          <c:dPt>
            <c:idx val="3"/>
            <c:bubble3D val="0"/>
            <c:spPr>
              <a:solidFill>
                <a:schemeClr val="bg2"/>
              </a:solidFill>
              <a:ln w="19050">
                <a:solidFill>
                  <a:schemeClr val="lt1"/>
                </a:solidFill>
              </a:ln>
              <a:effectLst/>
            </c:spPr>
            <c:extLst>
              <c:ext xmlns:c16="http://schemas.microsoft.com/office/drawing/2014/chart" uri="{C3380CC4-5D6E-409C-BE32-E72D297353CC}">
                <c16:uniqueId val="{00000007-52B3-407A-8AAA-0F2E43487D91}"/>
              </c:ext>
            </c:extLst>
          </c:dPt>
          <c:dPt>
            <c:idx val="4"/>
            <c:bubble3D val="0"/>
            <c:spPr>
              <a:solidFill>
                <a:schemeClr val="bg2"/>
              </a:solidFill>
              <a:ln w="19050">
                <a:solidFill>
                  <a:schemeClr val="lt1"/>
                </a:solidFill>
              </a:ln>
              <a:effectLst/>
            </c:spPr>
            <c:extLst>
              <c:ext xmlns:c16="http://schemas.microsoft.com/office/drawing/2014/chart" uri="{C3380CC4-5D6E-409C-BE32-E72D297353CC}">
                <c16:uniqueId val="{00000009-52B3-407A-8AAA-0F2E43487D91}"/>
              </c:ext>
            </c:extLst>
          </c:dPt>
          <c:dPt>
            <c:idx val="5"/>
            <c:bubble3D val="0"/>
            <c:spPr>
              <a:solidFill>
                <a:schemeClr val="bg2"/>
              </a:solidFill>
              <a:ln w="19050">
                <a:solidFill>
                  <a:schemeClr val="lt1"/>
                </a:solidFill>
              </a:ln>
              <a:effectLst/>
            </c:spPr>
            <c:extLst>
              <c:ext xmlns:c16="http://schemas.microsoft.com/office/drawing/2014/chart" uri="{C3380CC4-5D6E-409C-BE32-E72D297353CC}">
                <c16:uniqueId val="{0000000B-52B3-407A-8AAA-0F2E43487D91}"/>
              </c:ext>
            </c:extLst>
          </c:dPt>
          <c:dPt>
            <c:idx val="6"/>
            <c:bubble3D val="0"/>
            <c:spPr>
              <a:solidFill>
                <a:schemeClr val="bg2"/>
              </a:solidFill>
              <a:ln w="19050">
                <a:solidFill>
                  <a:schemeClr val="lt1"/>
                </a:solidFill>
              </a:ln>
              <a:effectLst/>
            </c:spPr>
            <c:extLst>
              <c:ext xmlns:c16="http://schemas.microsoft.com/office/drawing/2014/chart" uri="{C3380CC4-5D6E-409C-BE32-E72D297353CC}">
                <c16:uniqueId val="{0000000D-52B3-407A-8AAA-0F2E43487D91}"/>
              </c:ext>
            </c:extLst>
          </c:dPt>
          <c:dPt>
            <c:idx val="7"/>
            <c:bubble3D val="0"/>
            <c:spPr>
              <a:solidFill>
                <a:schemeClr val="bg2"/>
              </a:solidFill>
              <a:ln w="19050">
                <a:solidFill>
                  <a:schemeClr val="lt1"/>
                </a:solidFill>
              </a:ln>
              <a:effectLst/>
            </c:spPr>
            <c:extLst>
              <c:ext xmlns:c16="http://schemas.microsoft.com/office/drawing/2014/chart" uri="{C3380CC4-5D6E-409C-BE32-E72D297353CC}">
                <c16:uniqueId val="{0000000F-52B3-407A-8AAA-0F2E43487D91}"/>
              </c:ext>
            </c:extLst>
          </c:dPt>
          <c:dPt>
            <c:idx val="8"/>
            <c:bubble3D val="0"/>
            <c:spPr>
              <a:solidFill>
                <a:schemeClr val="bg2"/>
              </a:solidFill>
              <a:ln w="19050">
                <a:solidFill>
                  <a:schemeClr val="lt1"/>
                </a:solidFill>
              </a:ln>
              <a:effectLst/>
            </c:spPr>
            <c:extLst>
              <c:ext xmlns:c16="http://schemas.microsoft.com/office/drawing/2014/chart" uri="{C3380CC4-5D6E-409C-BE32-E72D297353CC}">
                <c16:uniqueId val="{00000011-52B3-407A-8AAA-0F2E43487D91}"/>
              </c:ext>
            </c:extLst>
          </c:dPt>
          <c:dPt>
            <c:idx val="9"/>
            <c:bubble3D val="0"/>
            <c:spPr>
              <a:solidFill>
                <a:schemeClr val="bg2"/>
              </a:solidFill>
              <a:ln w="19050">
                <a:solidFill>
                  <a:schemeClr val="lt1"/>
                </a:solidFill>
              </a:ln>
              <a:effectLst/>
            </c:spPr>
            <c:extLst>
              <c:ext xmlns:c16="http://schemas.microsoft.com/office/drawing/2014/chart" uri="{C3380CC4-5D6E-409C-BE32-E72D297353CC}">
                <c16:uniqueId val="{00000013-52B3-407A-8AAA-0F2E43487D91}"/>
              </c:ext>
            </c:extLst>
          </c:dPt>
          <c:dPt>
            <c:idx val="10"/>
            <c:bubble3D val="0"/>
            <c:spPr>
              <a:solidFill>
                <a:schemeClr val="bg2"/>
              </a:solidFill>
              <a:ln w="19050">
                <a:solidFill>
                  <a:schemeClr val="lt1"/>
                </a:solidFill>
              </a:ln>
              <a:effectLst/>
            </c:spPr>
            <c:extLst>
              <c:ext xmlns:c16="http://schemas.microsoft.com/office/drawing/2014/chart" uri="{C3380CC4-5D6E-409C-BE32-E72D297353CC}">
                <c16:uniqueId val="{00000015-52B3-407A-8AAA-0F2E43487D91}"/>
              </c:ext>
            </c:extLst>
          </c:dPt>
          <c:dPt>
            <c:idx val="11"/>
            <c:bubble3D val="0"/>
            <c:spPr>
              <a:solidFill>
                <a:schemeClr val="bg2"/>
              </a:solidFill>
              <a:ln w="19050">
                <a:solidFill>
                  <a:schemeClr val="lt1"/>
                </a:solidFill>
              </a:ln>
              <a:effectLst/>
            </c:spPr>
            <c:extLst>
              <c:ext xmlns:c16="http://schemas.microsoft.com/office/drawing/2014/chart" uri="{C3380CC4-5D6E-409C-BE32-E72D297353CC}">
                <c16:uniqueId val="{00000017-52B3-407A-8AAA-0F2E43487D91}"/>
              </c:ext>
            </c:extLst>
          </c:dPt>
          <c:dPt>
            <c:idx val="12"/>
            <c:bubble3D val="0"/>
            <c:spPr>
              <a:solidFill>
                <a:schemeClr val="bg2"/>
              </a:solidFill>
              <a:ln w="19050">
                <a:solidFill>
                  <a:schemeClr val="lt1"/>
                </a:solidFill>
              </a:ln>
              <a:effectLst/>
            </c:spPr>
            <c:extLst>
              <c:ext xmlns:c16="http://schemas.microsoft.com/office/drawing/2014/chart" uri="{C3380CC4-5D6E-409C-BE32-E72D297353CC}">
                <c16:uniqueId val="{00000019-52B3-407A-8AAA-0F2E43487D91}"/>
              </c:ext>
            </c:extLst>
          </c:dPt>
          <c:dPt>
            <c:idx val="13"/>
            <c:bubble3D val="0"/>
            <c:spPr>
              <a:solidFill>
                <a:schemeClr val="bg2"/>
              </a:solidFill>
              <a:ln w="19050">
                <a:solidFill>
                  <a:schemeClr val="lt1"/>
                </a:solidFill>
              </a:ln>
              <a:effectLst/>
            </c:spPr>
            <c:extLst>
              <c:ext xmlns:c16="http://schemas.microsoft.com/office/drawing/2014/chart" uri="{C3380CC4-5D6E-409C-BE32-E72D297353CC}">
                <c16:uniqueId val="{0000001B-52B3-407A-8AAA-0F2E43487D91}"/>
              </c:ext>
            </c:extLst>
          </c:dPt>
          <c:dPt>
            <c:idx val="14"/>
            <c:bubble3D val="0"/>
            <c:spPr>
              <a:solidFill>
                <a:schemeClr val="bg2"/>
              </a:solidFill>
              <a:ln w="19050">
                <a:solidFill>
                  <a:schemeClr val="lt1"/>
                </a:solidFill>
              </a:ln>
              <a:effectLst/>
            </c:spPr>
            <c:extLst>
              <c:ext xmlns:c16="http://schemas.microsoft.com/office/drawing/2014/chart" uri="{C3380CC4-5D6E-409C-BE32-E72D297353CC}">
                <c16:uniqueId val="{0000001D-52B3-407A-8AAA-0F2E43487D91}"/>
              </c:ext>
            </c:extLst>
          </c:dPt>
          <c:dPt>
            <c:idx val="15"/>
            <c:bubble3D val="0"/>
            <c:spPr>
              <a:solidFill>
                <a:schemeClr val="bg2"/>
              </a:solidFill>
              <a:ln w="19050">
                <a:solidFill>
                  <a:schemeClr val="lt1"/>
                </a:solidFill>
              </a:ln>
              <a:effectLst/>
            </c:spPr>
            <c:extLst>
              <c:ext xmlns:c16="http://schemas.microsoft.com/office/drawing/2014/chart" uri="{C3380CC4-5D6E-409C-BE32-E72D297353CC}">
                <c16:uniqueId val="{0000001F-52B3-407A-8AAA-0F2E43487D91}"/>
              </c:ext>
            </c:extLst>
          </c:dPt>
          <c:dPt>
            <c:idx val="16"/>
            <c:bubble3D val="0"/>
            <c:spPr>
              <a:solidFill>
                <a:schemeClr val="bg2"/>
              </a:solidFill>
              <a:ln w="19050">
                <a:solidFill>
                  <a:schemeClr val="lt1"/>
                </a:solidFill>
              </a:ln>
              <a:effectLst/>
            </c:spPr>
            <c:extLst>
              <c:ext xmlns:c16="http://schemas.microsoft.com/office/drawing/2014/chart" uri="{C3380CC4-5D6E-409C-BE32-E72D297353CC}">
                <c16:uniqueId val="{00000021-52B3-407A-8AAA-0F2E43487D91}"/>
              </c:ext>
            </c:extLst>
          </c:dPt>
          <c:dPt>
            <c:idx val="17"/>
            <c:bubble3D val="0"/>
            <c:spPr>
              <a:solidFill>
                <a:schemeClr val="bg2"/>
              </a:solidFill>
              <a:ln w="19050">
                <a:solidFill>
                  <a:schemeClr val="lt1"/>
                </a:solidFill>
              </a:ln>
              <a:effectLst/>
            </c:spPr>
            <c:extLst>
              <c:ext xmlns:c16="http://schemas.microsoft.com/office/drawing/2014/chart" uri="{C3380CC4-5D6E-409C-BE32-E72D297353CC}">
                <c16:uniqueId val="{00000023-52B3-407A-8AAA-0F2E43487D91}"/>
              </c:ext>
            </c:extLst>
          </c:dPt>
          <c:dPt>
            <c:idx val="18"/>
            <c:bubble3D val="0"/>
            <c:spPr>
              <a:solidFill>
                <a:schemeClr val="bg2"/>
              </a:solidFill>
              <a:ln w="19050">
                <a:solidFill>
                  <a:schemeClr val="lt1"/>
                </a:solidFill>
              </a:ln>
              <a:effectLst/>
            </c:spPr>
            <c:extLst>
              <c:ext xmlns:c16="http://schemas.microsoft.com/office/drawing/2014/chart" uri="{C3380CC4-5D6E-409C-BE32-E72D297353CC}">
                <c16:uniqueId val="{00000025-52B3-407A-8AAA-0F2E43487D91}"/>
              </c:ext>
            </c:extLst>
          </c:dPt>
          <c:dPt>
            <c:idx val="19"/>
            <c:bubble3D val="0"/>
            <c:spPr>
              <a:solidFill>
                <a:schemeClr val="bg2"/>
              </a:solidFill>
              <a:ln w="19050">
                <a:solidFill>
                  <a:schemeClr val="lt1"/>
                </a:solidFill>
              </a:ln>
              <a:effectLst/>
            </c:spPr>
            <c:extLst>
              <c:ext xmlns:c16="http://schemas.microsoft.com/office/drawing/2014/chart" uri="{C3380CC4-5D6E-409C-BE32-E72D297353CC}">
                <c16:uniqueId val="{00000027-52B3-407A-8AAA-0F2E43487D91}"/>
              </c:ext>
            </c:extLst>
          </c:dPt>
          <c:dPt>
            <c:idx val="20"/>
            <c:bubble3D val="0"/>
            <c:spPr>
              <a:solidFill>
                <a:schemeClr val="bg2"/>
              </a:solidFill>
              <a:ln w="19050">
                <a:solidFill>
                  <a:schemeClr val="lt1"/>
                </a:solidFill>
              </a:ln>
              <a:effectLst/>
            </c:spPr>
            <c:extLst>
              <c:ext xmlns:c16="http://schemas.microsoft.com/office/drawing/2014/chart" uri="{C3380CC4-5D6E-409C-BE32-E72D297353CC}">
                <c16:uniqueId val="{00000029-52B3-407A-8AAA-0F2E43487D91}"/>
              </c:ext>
            </c:extLst>
          </c:dPt>
          <c:dPt>
            <c:idx val="21"/>
            <c:bubble3D val="0"/>
            <c:spPr>
              <a:solidFill>
                <a:schemeClr val="bg2"/>
              </a:solidFill>
              <a:ln w="19050">
                <a:solidFill>
                  <a:schemeClr val="lt1"/>
                </a:solidFill>
              </a:ln>
              <a:effectLst/>
            </c:spPr>
            <c:extLst>
              <c:ext xmlns:c16="http://schemas.microsoft.com/office/drawing/2014/chart" uri="{C3380CC4-5D6E-409C-BE32-E72D297353CC}">
                <c16:uniqueId val="{0000002B-52B3-407A-8AAA-0F2E43487D91}"/>
              </c:ext>
            </c:extLst>
          </c:dPt>
          <c:dPt>
            <c:idx val="22"/>
            <c:bubble3D val="0"/>
            <c:spPr>
              <a:solidFill>
                <a:schemeClr val="bg2"/>
              </a:solidFill>
              <a:ln w="19050">
                <a:solidFill>
                  <a:schemeClr val="lt1"/>
                </a:solidFill>
              </a:ln>
              <a:effectLst/>
            </c:spPr>
            <c:extLst>
              <c:ext xmlns:c16="http://schemas.microsoft.com/office/drawing/2014/chart" uri="{C3380CC4-5D6E-409C-BE32-E72D297353CC}">
                <c16:uniqueId val="{0000002D-52B3-407A-8AAA-0F2E43487D91}"/>
              </c:ext>
            </c:extLst>
          </c:dPt>
          <c:dPt>
            <c:idx val="23"/>
            <c:bubble3D val="0"/>
            <c:spPr>
              <a:solidFill>
                <a:schemeClr val="bg2"/>
              </a:solidFill>
              <a:ln w="19050">
                <a:solidFill>
                  <a:schemeClr val="lt1"/>
                </a:solidFill>
              </a:ln>
              <a:effectLst/>
            </c:spPr>
            <c:extLst>
              <c:ext xmlns:c16="http://schemas.microsoft.com/office/drawing/2014/chart" uri="{C3380CC4-5D6E-409C-BE32-E72D297353CC}">
                <c16:uniqueId val="{0000002F-52B3-407A-8AAA-0F2E43487D91}"/>
              </c:ext>
            </c:extLst>
          </c:dPt>
          <c:dPt>
            <c:idx val="24"/>
            <c:bubble3D val="0"/>
            <c:spPr>
              <a:solidFill>
                <a:schemeClr val="bg2"/>
              </a:solidFill>
              <a:ln w="19050">
                <a:solidFill>
                  <a:schemeClr val="lt1"/>
                </a:solidFill>
              </a:ln>
              <a:effectLst/>
            </c:spPr>
            <c:extLst>
              <c:ext xmlns:c16="http://schemas.microsoft.com/office/drawing/2014/chart" uri="{C3380CC4-5D6E-409C-BE32-E72D297353CC}">
                <c16:uniqueId val="{00000031-52B3-407A-8AAA-0F2E43487D91}"/>
              </c:ext>
            </c:extLst>
          </c:dPt>
          <c:dPt>
            <c:idx val="25"/>
            <c:bubble3D val="0"/>
            <c:spPr>
              <a:solidFill>
                <a:schemeClr val="bg2"/>
              </a:solidFill>
              <a:ln w="19050">
                <a:solidFill>
                  <a:schemeClr val="lt1"/>
                </a:solidFill>
              </a:ln>
              <a:effectLst/>
            </c:spPr>
            <c:extLst>
              <c:ext xmlns:c16="http://schemas.microsoft.com/office/drawing/2014/chart" uri="{C3380CC4-5D6E-409C-BE32-E72D297353CC}">
                <c16:uniqueId val="{00000033-52B3-407A-8AAA-0F2E43487D91}"/>
              </c:ext>
            </c:extLst>
          </c:dPt>
          <c:dPt>
            <c:idx val="26"/>
            <c:bubble3D val="0"/>
            <c:spPr>
              <a:solidFill>
                <a:schemeClr val="bg2"/>
              </a:solidFill>
              <a:ln w="19050">
                <a:solidFill>
                  <a:schemeClr val="lt1"/>
                </a:solidFill>
              </a:ln>
              <a:effectLst/>
            </c:spPr>
            <c:extLst>
              <c:ext xmlns:c16="http://schemas.microsoft.com/office/drawing/2014/chart" uri="{C3380CC4-5D6E-409C-BE32-E72D297353CC}">
                <c16:uniqueId val="{00000035-52B3-407A-8AAA-0F2E43487D91}"/>
              </c:ext>
            </c:extLst>
          </c:dPt>
          <c:dPt>
            <c:idx val="27"/>
            <c:bubble3D val="0"/>
            <c:spPr>
              <a:solidFill>
                <a:schemeClr val="bg2"/>
              </a:solidFill>
              <a:ln w="19050">
                <a:solidFill>
                  <a:schemeClr val="lt1"/>
                </a:solidFill>
              </a:ln>
              <a:effectLst/>
            </c:spPr>
            <c:extLst>
              <c:ext xmlns:c16="http://schemas.microsoft.com/office/drawing/2014/chart" uri="{C3380CC4-5D6E-409C-BE32-E72D297353CC}">
                <c16:uniqueId val="{00000037-52B3-407A-8AAA-0F2E43487D91}"/>
              </c:ext>
            </c:extLst>
          </c:dPt>
          <c:dPt>
            <c:idx val="28"/>
            <c:bubble3D val="0"/>
            <c:spPr>
              <a:solidFill>
                <a:schemeClr val="bg2"/>
              </a:solidFill>
              <a:ln w="19050">
                <a:solidFill>
                  <a:schemeClr val="lt1"/>
                </a:solidFill>
              </a:ln>
              <a:effectLst/>
            </c:spPr>
            <c:extLst>
              <c:ext xmlns:c16="http://schemas.microsoft.com/office/drawing/2014/chart" uri="{C3380CC4-5D6E-409C-BE32-E72D297353CC}">
                <c16:uniqueId val="{00000039-52B3-407A-8AAA-0F2E43487D91}"/>
              </c:ext>
            </c:extLst>
          </c:dPt>
          <c:dPt>
            <c:idx val="29"/>
            <c:bubble3D val="0"/>
            <c:spPr>
              <a:solidFill>
                <a:schemeClr val="bg2"/>
              </a:solidFill>
              <a:ln w="19050">
                <a:solidFill>
                  <a:schemeClr val="lt1"/>
                </a:solidFill>
              </a:ln>
              <a:effectLst/>
            </c:spPr>
            <c:extLst>
              <c:ext xmlns:c16="http://schemas.microsoft.com/office/drawing/2014/chart" uri="{C3380CC4-5D6E-409C-BE32-E72D297353CC}">
                <c16:uniqueId val="{0000003B-52B3-407A-8AAA-0F2E43487D91}"/>
              </c:ext>
            </c:extLst>
          </c:dPt>
          <c:dPt>
            <c:idx val="30"/>
            <c:bubble3D val="0"/>
            <c:spPr>
              <a:solidFill>
                <a:schemeClr val="bg2"/>
              </a:solidFill>
              <a:ln w="19050">
                <a:solidFill>
                  <a:schemeClr val="lt1"/>
                </a:solidFill>
              </a:ln>
              <a:effectLst/>
            </c:spPr>
            <c:extLst>
              <c:ext xmlns:c16="http://schemas.microsoft.com/office/drawing/2014/chart" uri="{C3380CC4-5D6E-409C-BE32-E72D297353CC}">
                <c16:uniqueId val="{0000003D-52B3-407A-8AAA-0F2E43487D91}"/>
              </c:ext>
            </c:extLst>
          </c:dPt>
          <c:dPt>
            <c:idx val="31"/>
            <c:bubble3D val="0"/>
            <c:spPr>
              <a:solidFill>
                <a:schemeClr val="bg2"/>
              </a:solidFill>
              <a:ln w="19050">
                <a:solidFill>
                  <a:schemeClr val="lt1"/>
                </a:solidFill>
              </a:ln>
              <a:effectLst/>
            </c:spPr>
            <c:extLst>
              <c:ext xmlns:c16="http://schemas.microsoft.com/office/drawing/2014/chart" uri="{C3380CC4-5D6E-409C-BE32-E72D297353CC}">
                <c16:uniqueId val="{0000003F-52B3-407A-8AAA-0F2E43487D91}"/>
              </c:ext>
            </c:extLst>
          </c:dPt>
          <c:dPt>
            <c:idx val="32"/>
            <c:bubble3D val="0"/>
            <c:spPr>
              <a:solidFill>
                <a:schemeClr val="bg2"/>
              </a:solidFill>
              <a:ln w="19050">
                <a:solidFill>
                  <a:schemeClr val="lt1"/>
                </a:solidFill>
              </a:ln>
              <a:effectLst/>
            </c:spPr>
            <c:extLst>
              <c:ext xmlns:c16="http://schemas.microsoft.com/office/drawing/2014/chart" uri="{C3380CC4-5D6E-409C-BE32-E72D297353CC}">
                <c16:uniqueId val="{00000041-52B3-407A-8AAA-0F2E43487D91}"/>
              </c:ext>
            </c:extLst>
          </c:dPt>
          <c:dPt>
            <c:idx val="33"/>
            <c:bubble3D val="0"/>
            <c:spPr>
              <a:solidFill>
                <a:schemeClr val="bg2"/>
              </a:solidFill>
              <a:ln w="19050">
                <a:solidFill>
                  <a:schemeClr val="lt1"/>
                </a:solidFill>
              </a:ln>
              <a:effectLst/>
            </c:spPr>
            <c:extLst>
              <c:ext xmlns:c16="http://schemas.microsoft.com/office/drawing/2014/chart" uri="{C3380CC4-5D6E-409C-BE32-E72D297353CC}">
                <c16:uniqueId val="{00000043-52B3-407A-8AAA-0F2E43487D91}"/>
              </c:ext>
            </c:extLst>
          </c:dPt>
          <c:dPt>
            <c:idx val="34"/>
            <c:bubble3D val="0"/>
            <c:spPr>
              <a:solidFill>
                <a:schemeClr val="bg2"/>
              </a:solidFill>
              <a:ln w="19050">
                <a:solidFill>
                  <a:schemeClr val="lt1"/>
                </a:solidFill>
              </a:ln>
              <a:effectLst/>
            </c:spPr>
            <c:extLst>
              <c:ext xmlns:c16="http://schemas.microsoft.com/office/drawing/2014/chart" uri="{C3380CC4-5D6E-409C-BE32-E72D297353CC}">
                <c16:uniqueId val="{00000045-52B3-407A-8AAA-0F2E43487D91}"/>
              </c:ext>
            </c:extLst>
          </c:dPt>
          <c:dPt>
            <c:idx val="35"/>
            <c:bubble3D val="0"/>
            <c:spPr>
              <a:solidFill>
                <a:schemeClr val="bg2"/>
              </a:solidFill>
              <a:ln w="19050">
                <a:solidFill>
                  <a:schemeClr val="lt1"/>
                </a:solidFill>
              </a:ln>
              <a:effectLst/>
            </c:spPr>
            <c:extLst>
              <c:ext xmlns:c16="http://schemas.microsoft.com/office/drawing/2014/chart" uri="{C3380CC4-5D6E-409C-BE32-E72D297353CC}">
                <c16:uniqueId val="{00000047-52B3-407A-8AAA-0F2E43487D91}"/>
              </c:ext>
            </c:extLst>
          </c:dPt>
          <c:dPt>
            <c:idx val="36"/>
            <c:bubble3D val="0"/>
            <c:spPr>
              <a:solidFill>
                <a:schemeClr val="bg2"/>
              </a:solidFill>
              <a:ln w="19050">
                <a:solidFill>
                  <a:schemeClr val="lt1"/>
                </a:solidFill>
              </a:ln>
              <a:effectLst/>
            </c:spPr>
            <c:extLst>
              <c:ext xmlns:c16="http://schemas.microsoft.com/office/drawing/2014/chart" uri="{C3380CC4-5D6E-409C-BE32-E72D297353CC}">
                <c16:uniqueId val="{00000049-52B3-407A-8AAA-0F2E43487D91}"/>
              </c:ext>
            </c:extLst>
          </c:dPt>
          <c:dPt>
            <c:idx val="37"/>
            <c:bubble3D val="0"/>
            <c:spPr>
              <a:solidFill>
                <a:schemeClr val="bg2"/>
              </a:solidFill>
              <a:ln w="19050">
                <a:solidFill>
                  <a:schemeClr val="lt1"/>
                </a:solidFill>
              </a:ln>
              <a:effectLst/>
            </c:spPr>
            <c:extLst>
              <c:ext xmlns:c16="http://schemas.microsoft.com/office/drawing/2014/chart" uri="{C3380CC4-5D6E-409C-BE32-E72D297353CC}">
                <c16:uniqueId val="{0000004B-52B3-407A-8AAA-0F2E43487D91}"/>
              </c:ext>
            </c:extLst>
          </c:dPt>
          <c:dPt>
            <c:idx val="38"/>
            <c:bubble3D val="0"/>
            <c:spPr>
              <a:solidFill>
                <a:schemeClr val="bg2"/>
              </a:solidFill>
              <a:ln w="19050">
                <a:solidFill>
                  <a:schemeClr val="lt1"/>
                </a:solidFill>
              </a:ln>
              <a:effectLst/>
            </c:spPr>
            <c:extLst>
              <c:ext xmlns:c16="http://schemas.microsoft.com/office/drawing/2014/chart" uri="{C3380CC4-5D6E-409C-BE32-E72D297353CC}">
                <c16:uniqueId val="{0000004D-52B3-407A-8AAA-0F2E43487D91}"/>
              </c:ext>
            </c:extLst>
          </c:dPt>
          <c:dPt>
            <c:idx val="39"/>
            <c:bubble3D val="0"/>
            <c:spPr>
              <a:solidFill>
                <a:schemeClr val="bg2"/>
              </a:solidFill>
              <a:ln w="19050">
                <a:solidFill>
                  <a:schemeClr val="lt1"/>
                </a:solidFill>
              </a:ln>
              <a:effectLst/>
            </c:spPr>
            <c:extLst>
              <c:ext xmlns:c16="http://schemas.microsoft.com/office/drawing/2014/chart" uri="{C3380CC4-5D6E-409C-BE32-E72D297353CC}">
                <c16:uniqueId val="{0000004F-52B3-407A-8AAA-0F2E43487D91}"/>
              </c:ext>
            </c:extLst>
          </c:dPt>
          <c:dPt>
            <c:idx val="40"/>
            <c:bubble3D val="0"/>
            <c:spPr>
              <a:solidFill>
                <a:schemeClr val="bg2"/>
              </a:solidFill>
              <a:ln w="19050">
                <a:solidFill>
                  <a:schemeClr val="lt1"/>
                </a:solidFill>
              </a:ln>
              <a:effectLst/>
            </c:spPr>
            <c:extLst>
              <c:ext xmlns:c16="http://schemas.microsoft.com/office/drawing/2014/chart" uri="{C3380CC4-5D6E-409C-BE32-E72D297353CC}">
                <c16:uniqueId val="{00000051-52B3-407A-8AAA-0F2E43487D91}"/>
              </c:ext>
            </c:extLst>
          </c:dPt>
          <c:dPt>
            <c:idx val="41"/>
            <c:bubble3D val="0"/>
            <c:spPr>
              <a:solidFill>
                <a:schemeClr val="bg2"/>
              </a:solidFill>
              <a:ln w="19050">
                <a:solidFill>
                  <a:schemeClr val="lt1"/>
                </a:solidFill>
              </a:ln>
              <a:effectLst/>
            </c:spPr>
            <c:extLst>
              <c:ext xmlns:c16="http://schemas.microsoft.com/office/drawing/2014/chart" uri="{C3380CC4-5D6E-409C-BE32-E72D297353CC}">
                <c16:uniqueId val="{00000053-52B3-407A-8AAA-0F2E43487D91}"/>
              </c:ext>
            </c:extLst>
          </c:dPt>
          <c:dPt>
            <c:idx val="42"/>
            <c:bubble3D val="0"/>
            <c:spPr>
              <a:solidFill>
                <a:schemeClr val="bg2"/>
              </a:solidFill>
              <a:ln w="19050">
                <a:solidFill>
                  <a:schemeClr val="lt1"/>
                </a:solidFill>
              </a:ln>
              <a:effectLst/>
            </c:spPr>
            <c:extLst>
              <c:ext xmlns:c16="http://schemas.microsoft.com/office/drawing/2014/chart" uri="{C3380CC4-5D6E-409C-BE32-E72D297353CC}">
                <c16:uniqueId val="{00000055-52B3-407A-8AAA-0F2E43487D91}"/>
              </c:ext>
            </c:extLst>
          </c:dPt>
          <c:dPt>
            <c:idx val="43"/>
            <c:bubble3D val="0"/>
            <c:spPr>
              <a:solidFill>
                <a:schemeClr val="bg2"/>
              </a:solidFill>
              <a:ln w="19050">
                <a:solidFill>
                  <a:schemeClr val="lt1"/>
                </a:solidFill>
              </a:ln>
              <a:effectLst/>
            </c:spPr>
            <c:extLst>
              <c:ext xmlns:c16="http://schemas.microsoft.com/office/drawing/2014/chart" uri="{C3380CC4-5D6E-409C-BE32-E72D297353CC}">
                <c16:uniqueId val="{00000057-52B3-407A-8AAA-0F2E43487D91}"/>
              </c:ext>
            </c:extLst>
          </c:dPt>
          <c:dPt>
            <c:idx val="44"/>
            <c:bubble3D val="0"/>
            <c:spPr>
              <a:solidFill>
                <a:schemeClr val="bg2"/>
              </a:solidFill>
              <a:ln w="19050">
                <a:solidFill>
                  <a:schemeClr val="lt1"/>
                </a:solidFill>
              </a:ln>
              <a:effectLst/>
            </c:spPr>
            <c:extLst>
              <c:ext xmlns:c16="http://schemas.microsoft.com/office/drawing/2014/chart" uri="{C3380CC4-5D6E-409C-BE32-E72D297353CC}">
                <c16:uniqueId val="{00000059-52B3-407A-8AAA-0F2E43487D91}"/>
              </c:ext>
            </c:extLst>
          </c:dPt>
          <c:dPt>
            <c:idx val="45"/>
            <c:bubble3D val="0"/>
            <c:spPr>
              <a:solidFill>
                <a:schemeClr val="bg2"/>
              </a:solidFill>
              <a:ln w="19050">
                <a:solidFill>
                  <a:schemeClr val="lt1"/>
                </a:solidFill>
              </a:ln>
              <a:effectLst/>
            </c:spPr>
            <c:extLst>
              <c:ext xmlns:c16="http://schemas.microsoft.com/office/drawing/2014/chart" uri="{C3380CC4-5D6E-409C-BE32-E72D297353CC}">
                <c16:uniqueId val="{0000005B-52B3-407A-8AAA-0F2E43487D91}"/>
              </c:ext>
            </c:extLst>
          </c:dPt>
          <c:dPt>
            <c:idx val="46"/>
            <c:bubble3D val="0"/>
            <c:spPr>
              <a:solidFill>
                <a:schemeClr val="bg2"/>
              </a:solidFill>
              <a:ln w="19050">
                <a:solidFill>
                  <a:schemeClr val="lt1"/>
                </a:solidFill>
              </a:ln>
              <a:effectLst/>
            </c:spPr>
            <c:extLst>
              <c:ext xmlns:c16="http://schemas.microsoft.com/office/drawing/2014/chart" uri="{C3380CC4-5D6E-409C-BE32-E72D297353CC}">
                <c16:uniqueId val="{0000005D-52B3-407A-8AAA-0F2E43487D91}"/>
              </c:ext>
            </c:extLst>
          </c:dPt>
          <c:dPt>
            <c:idx val="47"/>
            <c:bubble3D val="0"/>
            <c:spPr>
              <a:solidFill>
                <a:schemeClr val="bg2"/>
              </a:solidFill>
              <a:ln w="19050">
                <a:solidFill>
                  <a:schemeClr val="lt1"/>
                </a:solidFill>
              </a:ln>
              <a:effectLst/>
            </c:spPr>
            <c:extLst>
              <c:ext xmlns:c16="http://schemas.microsoft.com/office/drawing/2014/chart" uri="{C3380CC4-5D6E-409C-BE32-E72D297353CC}">
                <c16:uniqueId val="{0000005F-52B3-407A-8AAA-0F2E43487D91}"/>
              </c:ext>
            </c:extLst>
          </c:dPt>
          <c:dPt>
            <c:idx val="48"/>
            <c:bubble3D val="0"/>
            <c:spPr>
              <a:solidFill>
                <a:schemeClr val="bg2"/>
              </a:solidFill>
              <a:ln w="19050">
                <a:solidFill>
                  <a:schemeClr val="lt1"/>
                </a:solidFill>
              </a:ln>
              <a:effectLst/>
            </c:spPr>
            <c:extLst>
              <c:ext xmlns:c16="http://schemas.microsoft.com/office/drawing/2014/chart" uri="{C3380CC4-5D6E-409C-BE32-E72D297353CC}">
                <c16:uniqueId val="{00000061-52B3-407A-8AAA-0F2E43487D91}"/>
              </c:ext>
            </c:extLst>
          </c:dPt>
          <c:dPt>
            <c:idx val="49"/>
            <c:bubble3D val="0"/>
            <c:spPr>
              <a:solidFill>
                <a:schemeClr val="bg2"/>
              </a:solidFill>
              <a:ln w="19050">
                <a:solidFill>
                  <a:schemeClr val="lt1"/>
                </a:solidFill>
              </a:ln>
              <a:effectLst/>
            </c:spPr>
            <c:extLst>
              <c:ext xmlns:c16="http://schemas.microsoft.com/office/drawing/2014/chart" uri="{C3380CC4-5D6E-409C-BE32-E72D297353CC}">
                <c16:uniqueId val="{00000063-52B3-407A-8AAA-0F2E43487D91}"/>
              </c:ext>
            </c:extLst>
          </c:dPt>
          <c:dPt>
            <c:idx val="50"/>
            <c:bubble3D val="0"/>
            <c:spPr>
              <a:solidFill>
                <a:schemeClr val="bg2"/>
              </a:solidFill>
              <a:ln w="19050">
                <a:solidFill>
                  <a:schemeClr val="lt1"/>
                </a:solidFill>
              </a:ln>
              <a:effectLst/>
            </c:spPr>
            <c:extLst>
              <c:ext xmlns:c16="http://schemas.microsoft.com/office/drawing/2014/chart" uri="{C3380CC4-5D6E-409C-BE32-E72D297353CC}">
                <c16:uniqueId val="{00000065-52B3-407A-8AAA-0F2E43487D91}"/>
              </c:ext>
            </c:extLst>
          </c:dPt>
          <c:dPt>
            <c:idx val="51"/>
            <c:bubble3D val="0"/>
            <c:spPr>
              <a:solidFill>
                <a:schemeClr val="bg2"/>
              </a:solidFill>
              <a:ln w="19050">
                <a:solidFill>
                  <a:schemeClr val="lt1"/>
                </a:solidFill>
              </a:ln>
              <a:effectLst/>
            </c:spPr>
            <c:extLst>
              <c:ext xmlns:c16="http://schemas.microsoft.com/office/drawing/2014/chart" uri="{C3380CC4-5D6E-409C-BE32-E72D297353CC}">
                <c16:uniqueId val="{00000067-52B3-407A-8AAA-0F2E43487D91}"/>
              </c:ext>
            </c:extLst>
          </c:dPt>
          <c:dPt>
            <c:idx val="52"/>
            <c:bubble3D val="0"/>
            <c:spPr>
              <a:solidFill>
                <a:schemeClr val="bg2"/>
              </a:solidFill>
              <a:ln w="19050">
                <a:solidFill>
                  <a:schemeClr val="lt1"/>
                </a:solidFill>
              </a:ln>
              <a:effectLst/>
            </c:spPr>
            <c:extLst>
              <c:ext xmlns:c16="http://schemas.microsoft.com/office/drawing/2014/chart" uri="{C3380CC4-5D6E-409C-BE32-E72D297353CC}">
                <c16:uniqueId val="{00000069-52B3-407A-8AAA-0F2E43487D91}"/>
              </c:ext>
            </c:extLst>
          </c:dPt>
          <c:dPt>
            <c:idx val="53"/>
            <c:bubble3D val="0"/>
            <c:spPr>
              <a:solidFill>
                <a:schemeClr val="bg2"/>
              </a:solidFill>
              <a:ln w="19050">
                <a:solidFill>
                  <a:schemeClr val="lt1"/>
                </a:solidFill>
              </a:ln>
              <a:effectLst/>
            </c:spPr>
            <c:extLst>
              <c:ext xmlns:c16="http://schemas.microsoft.com/office/drawing/2014/chart" uri="{C3380CC4-5D6E-409C-BE32-E72D297353CC}">
                <c16:uniqueId val="{0000006B-52B3-407A-8AAA-0F2E43487D91}"/>
              </c:ext>
            </c:extLst>
          </c:dPt>
          <c:dPt>
            <c:idx val="54"/>
            <c:bubble3D val="0"/>
            <c:spPr>
              <a:solidFill>
                <a:schemeClr val="bg2"/>
              </a:solidFill>
              <a:ln w="19050">
                <a:solidFill>
                  <a:schemeClr val="lt1"/>
                </a:solidFill>
              </a:ln>
              <a:effectLst/>
            </c:spPr>
            <c:extLst>
              <c:ext xmlns:c16="http://schemas.microsoft.com/office/drawing/2014/chart" uri="{C3380CC4-5D6E-409C-BE32-E72D297353CC}">
                <c16:uniqueId val="{0000006D-52B3-407A-8AAA-0F2E43487D91}"/>
              </c:ext>
            </c:extLst>
          </c:dPt>
          <c:dPt>
            <c:idx val="55"/>
            <c:bubble3D val="0"/>
            <c:spPr>
              <a:solidFill>
                <a:schemeClr val="bg2"/>
              </a:solidFill>
              <a:ln w="19050">
                <a:solidFill>
                  <a:schemeClr val="lt1"/>
                </a:solidFill>
              </a:ln>
              <a:effectLst/>
            </c:spPr>
            <c:extLst>
              <c:ext xmlns:c16="http://schemas.microsoft.com/office/drawing/2014/chart" uri="{C3380CC4-5D6E-409C-BE32-E72D297353CC}">
                <c16:uniqueId val="{0000006F-52B3-407A-8AAA-0F2E43487D91}"/>
              </c:ext>
            </c:extLst>
          </c:dPt>
          <c:dPt>
            <c:idx val="56"/>
            <c:bubble3D val="0"/>
            <c:spPr>
              <a:solidFill>
                <a:schemeClr val="bg2"/>
              </a:solidFill>
              <a:ln w="19050">
                <a:solidFill>
                  <a:schemeClr val="lt1"/>
                </a:solidFill>
              </a:ln>
              <a:effectLst/>
            </c:spPr>
            <c:extLst>
              <c:ext xmlns:c16="http://schemas.microsoft.com/office/drawing/2014/chart" uri="{C3380CC4-5D6E-409C-BE32-E72D297353CC}">
                <c16:uniqueId val="{00000071-52B3-407A-8AAA-0F2E43487D91}"/>
              </c:ext>
            </c:extLst>
          </c:dPt>
          <c:dPt>
            <c:idx val="57"/>
            <c:bubble3D val="0"/>
            <c:spPr>
              <a:solidFill>
                <a:schemeClr val="bg2"/>
              </a:solidFill>
              <a:ln w="19050">
                <a:solidFill>
                  <a:schemeClr val="lt1"/>
                </a:solidFill>
              </a:ln>
              <a:effectLst/>
            </c:spPr>
            <c:extLst>
              <c:ext xmlns:c16="http://schemas.microsoft.com/office/drawing/2014/chart" uri="{C3380CC4-5D6E-409C-BE32-E72D297353CC}">
                <c16:uniqueId val="{00000073-52B3-407A-8AAA-0F2E43487D91}"/>
              </c:ext>
            </c:extLst>
          </c:dPt>
          <c:dPt>
            <c:idx val="58"/>
            <c:bubble3D val="0"/>
            <c:spPr>
              <a:solidFill>
                <a:schemeClr val="bg2"/>
              </a:solidFill>
              <a:ln w="19050">
                <a:solidFill>
                  <a:schemeClr val="lt1"/>
                </a:solidFill>
              </a:ln>
              <a:effectLst/>
            </c:spPr>
            <c:extLst>
              <c:ext xmlns:c16="http://schemas.microsoft.com/office/drawing/2014/chart" uri="{C3380CC4-5D6E-409C-BE32-E72D297353CC}">
                <c16:uniqueId val="{00000075-52B3-407A-8AAA-0F2E43487D91}"/>
              </c:ext>
            </c:extLst>
          </c:dPt>
          <c:dPt>
            <c:idx val="59"/>
            <c:bubble3D val="0"/>
            <c:spPr>
              <a:solidFill>
                <a:schemeClr val="bg2"/>
              </a:solidFill>
              <a:ln w="19050">
                <a:solidFill>
                  <a:schemeClr val="lt1"/>
                </a:solidFill>
              </a:ln>
              <a:effectLst/>
            </c:spPr>
            <c:extLst>
              <c:ext xmlns:c16="http://schemas.microsoft.com/office/drawing/2014/chart" uri="{C3380CC4-5D6E-409C-BE32-E72D297353CC}">
                <c16:uniqueId val="{00000077-52B3-407A-8AAA-0F2E43487D91}"/>
              </c:ext>
            </c:extLst>
          </c:dPt>
          <c:dPt>
            <c:idx val="60"/>
            <c:bubble3D val="0"/>
            <c:spPr>
              <a:solidFill>
                <a:schemeClr val="bg2"/>
              </a:solidFill>
              <a:ln w="19050">
                <a:solidFill>
                  <a:schemeClr val="lt1"/>
                </a:solidFill>
              </a:ln>
              <a:effectLst/>
            </c:spPr>
            <c:extLst>
              <c:ext xmlns:c16="http://schemas.microsoft.com/office/drawing/2014/chart" uri="{C3380CC4-5D6E-409C-BE32-E72D297353CC}">
                <c16:uniqueId val="{00000079-52B3-407A-8AAA-0F2E43487D91}"/>
              </c:ext>
            </c:extLst>
          </c:dPt>
          <c:dPt>
            <c:idx val="61"/>
            <c:bubble3D val="0"/>
            <c:spPr>
              <a:solidFill>
                <a:schemeClr val="bg2"/>
              </a:solidFill>
              <a:ln w="19050">
                <a:solidFill>
                  <a:schemeClr val="lt1"/>
                </a:solidFill>
              </a:ln>
              <a:effectLst/>
            </c:spPr>
            <c:extLst>
              <c:ext xmlns:c16="http://schemas.microsoft.com/office/drawing/2014/chart" uri="{C3380CC4-5D6E-409C-BE32-E72D297353CC}">
                <c16:uniqueId val="{0000007B-52B3-407A-8AAA-0F2E43487D91}"/>
              </c:ext>
            </c:extLst>
          </c:dPt>
          <c:dPt>
            <c:idx val="62"/>
            <c:bubble3D val="0"/>
            <c:spPr>
              <a:solidFill>
                <a:schemeClr val="bg2"/>
              </a:solidFill>
              <a:ln w="19050">
                <a:solidFill>
                  <a:schemeClr val="lt1"/>
                </a:solidFill>
              </a:ln>
              <a:effectLst/>
            </c:spPr>
            <c:extLst>
              <c:ext xmlns:c16="http://schemas.microsoft.com/office/drawing/2014/chart" uri="{C3380CC4-5D6E-409C-BE32-E72D297353CC}">
                <c16:uniqueId val="{0000007D-52B3-407A-8AAA-0F2E43487D91}"/>
              </c:ext>
            </c:extLst>
          </c:dPt>
          <c:dPt>
            <c:idx val="63"/>
            <c:bubble3D val="0"/>
            <c:spPr>
              <a:solidFill>
                <a:schemeClr val="bg2"/>
              </a:solidFill>
              <a:ln w="19050">
                <a:solidFill>
                  <a:schemeClr val="lt1"/>
                </a:solidFill>
              </a:ln>
              <a:effectLst/>
            </c:spPr>
            <c:extLst>
              <c:ext xmlns:c16="http://schemas.microsoft.com/office/drawing/2014/chart" uri="{C3380CC4-5D6E-409C-BE32-E72D297353CC}">
                <c16:uniqueId val="{0000007F-52B3-407A-8AAA-0F2E43487D91}"/>
              </c:ext>
            </c:extLst>
          </c:dPt>
          <c:dPt>
            <c:idx val="64"/>
            <c:bubble3D val="0"/>
            <c:spPr>
              <a:solidFill>
                <a:schemeClr val="bg2"/>
              </a:solidFill>
              <a:ln w="19050">
                <a:solidFill>
                  <a:schemeClr val="lt1"/>
                </a:solidFill>
              </a:ln>
              <a:effectLst/>
            </c:spPr>
            <c:extLst>
              <c:ext xmlns:c16="http://schemas.microsoft.com/office/drawing/2014/chart" uri="{C3380CC4-5D6E-409C-BE32-E72D297353CC}">
                <c16:uniqueId val="{00000081-52B3-407A-8AAA-0F2E43487D91}"/>
              </c:ext>
            </c:extLst>
          </c:dPt>
          <c:dPt>
            <c:idx val="65"/>
            <c:bubble3D val="0"/>
            <c:spPr>
              <a:solidFill>
                <a:schemeClr val="bg2"/>
              </a:solidFill>
              <a:ln w="19050">
                <a:solidFill>
                  <a:schemeClr val="lt1"/>
                </a:solidFill>
              </a:ln>
              <a:effectLst/>
            </c:spPr>
            <c:extLst>
              <c:ext xmlns:c16="http://schemas.microsoft.com/office/drawing/2014/chart" uri="{C3380CC4-5D6E-409C-BE32-E72D297353CC}">
                <c16:uniqueId val="{00000083-52B3-407A-8AAA-0F2E43487D91}"/>
              </c:ext>
            </c:extLst>
          </c:dPt>
          <c:dPt>
            <c:idx val="66"/>
            <c:bubble3D val="0"/>
            <c:spPr>
              <a:solidFill>
                <a:schemeClr val="bg2"/>
              </a:solidFill>
              <a:ln w="19050">
                <a:solidFill>
                  <a:schemeClr val="lt1"/>
                </a:solidFill>
              </a:ln>
              <a:effectLst/>
            </c:spPr>
            <c:extLst>
              <c:ext xmlns:c16="http://schemas.microsoft.com/office/drawing/2014/chart" uri="{C3380CC4-5D6E-409C-BE32-E72D297353CC}">
                <c16:uniqueId val="{00000085-52B3-407A-8AAA-0F2E43487D91}"/>
              </c:ext>
            </c:extLst>
          </c:dPt>
          <c:dPt>
            <c:idx val="67"/>
            <c:bubble3D val="0"/>
            <c:spPr>
              <a:solidFill>
                <a:schemeClr val="bg2"/>
              </a:solidFill>
              <a:ln w="19050">
                <a:solidFill>
                  <a:schemeClr val="lt1"/>
                </a:solidFill>
              </a:ln>
              <a:effectLst/>
            </c:spPr>
            <c:extLst>
              <c:ext xmlns:c16="http://schemas.microsoft.com/office/drawing/2014/chart" uri="{C3380CC4-5D6E-409C-BE32-E72D297353CC}">
                <c16:uniqueId val="{00000087-52B3-407A-8AAA-0F2E43487D91}"/>
              </c:ext>
            </c:extLst>
          </c:dPt>
          <c:dPt>
            <c:idx val="68"/>
            <c:bubble3D val="0"/>
            <c:spPr>
              <a:solidFill>
                <a:schemeClr val="bg2"/>
              </a:solidFill>
              <a:ln w="19050">
                <a:solidFill>
                  <a:schemeClr val="lt1"/>
                </a:solidFill>
              </a:ln>
              <a:effectLst/>
            </c:spPr>
            <c:extLst>
              <c:ext xmlns:c16="http://schemas.microsoft.com/office/drawing/2014/chart" uri="{C3380CC4-5D6E-409C-BE32-E72D297353CC}">
                <c16:uniqueId val="{00000089-52B3-407A-8AAA-0F2E43487D91}"/>
              </c:ext>
            </c:extLst>
          </c:dPt>
          <c:dPt>
            <c:idx val="69"/>
            <c:bubble3D val="0"/>
            <c:spPr>
              <a:solidFill>
                <a:schemeClr val="bg2"/>
              </a:solidFill>
              <a:ln w="19050">
                <a:solidFill>
                  <a:schemeClr val="lt1"/>
                </a:solidFill>
              </a:ln>
              <a:effectLst/>
            </c:spPr>
            <c:extLst>
              <c:ext xmlns:c16="http://schemas.microsoft.com/office/drawing/2014/chart" uri="{C3380CC4-5D6E-409C-BE32-E72D297353CC}">
                <c16:uniqueId val="{0000008B-52B3-407A-8AAA-0F2E43487D91}"/>
              </c:ext>
            </c:extLst>
          </c:dPt>
          <c:dPt>
            <c:idx val="70"/>
            <c:bubble3D val="0"/>
            <c:spPr>
              <a:solidFill>
                <a:schemeClr val="bg2"/>
              </a:solidFill>
              <a:ln w="19050">
                <a:solidFill>
                  <a:schemeClr val="lt1"/>
                </a:solidFill>
              </a:ln>
              <a:effectLst/>
            </c:spPr>
            <c:extLst>
              <c:ext xmlns:c16="http://schemas.microsoft.com/office/drawing/2014/chart" uri="{C3380CC4-5D6E-409C-BE32-E72D297353CC}">
                <c16:uniqueId val="{0000008D-52B3-407A-8AAA-0F2E43487D91}"/>
              </c:ext>
            </c:extLst>
          </c:dPt>
          <c:dPt>
            <c:idx val="71"/>
            <c:bubble3D val="0"/>
            <c:spPr>
              <a:solidFill>
                <a:schemeClr val="bg2"/>
              </a:solidFill>
              <a:ln w="19050">
                <a:solidFill>
                  <a:schemeClr val="lt1"/>
                </a:solidFill>
              </a:ln>
              <a:effectLst/>
            </c:spPr>
            <c:extLst>
              <c:ext xmlns:c16="http://schemas.microsoft.com/office/drawing/2014/chart" uri="{C3380CC4-5D6E-409C-BE32-E72D297353CC}">
                <c16:uniqueId val="{0000008F-52B3-407A-8AAA-0F2E43487D91}"/>
              </c:ext>
            </c:extLst>
          </c:dPt>
          <c:dPt>
            <c:idx val="72"/>
            <c:bubble3D val="0"/>
            <c:spPr>
              <a:solidFill>
                <a:schemeClr val="bg2"/>
              </a:solidFill>
              <a:ln w="19050">
                <a:solidFill>
                  <a:schemeClr val="lt1"/>
                </a:solidFill>
              </a:ln>
              <a:effectLst/>
            </c:spPr>
            <c:extLst>
              <c:ext xmlns:c16="http://schemas.microsoft.com/office/drawing/2014/chart" uri="{C3380CC4-5D6E-409C-BE32-E72D297353CC}">
                <c16:uniqueId val="{00000091-52B3-407A-8AAA-0F2E43487D91}"/>
              </c:ext>
            </c:extLst>
          </c:dPt>
          <c:dPt>
            <c:idx val="73"/>
            <c:bubble3D val="0"/>
            <c:spPr>
              <a:solidFill>
                <a:schemeClr val="bg2"/>
              </a:solidFill>
              <a:ln w="19050">
                <a:solidFill>
                  <a:schemeClr val="lt1"/>
                </a:solidFill>
              </a:ln>
              <a:effectLst/>
            </c:spPr>
            <c:extLst>
              <c:ext xmlns:c16="http://schemas.microsoft.com/office/drawing/2014/chart" uri="{C3380CC4-5D6E-409C-BE32-E72D297353CC}">
                <c16:uniqueId val="{00000093-52B3-407A-8AAA-0F2E43487D91}"/>
              </c:ext>
            </c:extLst>
          </c:dPt>
          <c:dPt>
            <c:idx val="74"/>
            <c:bubble3D val="0"/>
            <c:spPr>
              <a:solidFill>
                <a:schemeClr val="bg2"/>
              </a:solidFill>
              <a:ln w="19050">
                <a:solidFill>
                  <a:schemeClr val="lt1"/>
                </a:solidFill>
              </a:ln>
              <a:effectLst/>
            </c:spPr>
            <c:extLst>
              <c:ext xmlns:c16="http://schemas.microsoft.com/office/drawing/2014/chart" uri="{C3380CC4-5D6E-409C-BE32-E72D297353CC}">
                <c16:uniqueId val="{00000095-52B3-407A-8AAA-0F2E43487D91}"/>
              </c:ext>
            </c:extLst>
          </c:dPt>
          <c:dPt>
            <c:idx val="75"/>
            <c:bubble3D val="0"/>
            <c:spPr>
              <a:solidFill>
                <a:schemeClr val="bg2"/>
              </a:solidFill>
              <a:ln w="19050">
                <a:solidFill>
                  <a:schemeClr val="lt1"/>
                </a:solidFill>
              </a:ln>
              <a:effectLst/>
            </c:spPr>
            <c:extLst>
              <c:ext xmlns:c16="http://schemas.microsoft.com/office/drawing/2014/chart" uri="{C3380CC4-5D6E-409C-BE32-E72D297353CC}">
                <c16:uniqueId val="{00000097-52B3-407A-8AAA-0F2E43487D91}"/>
              </c:ext>
            </c:extLst>
          </c:dPt>
          <c:dPt>
            <c:idx val="76"/>
            <c:bubble3D val="0"/>
            <c:spPr>
              <a:solidFill>
                <a:schemeClr val="bg2"/>
              </a:solidFill>
              <a:ln w="19050">
                <a:solidFill>
                  <a:schemeClr val="lt1"/>
                </a:solidFill>
              </a:ln>
              <a:effectLst/>
            </c:spPr>
            <c:extLst>
              <c:ext xmlns:c16="http://schemas.microsoft.com/office/drawing/2014/chart" uri="{C3380CC4-5D6E-409C-BE32-E72D297353CC}">
                <c16:uniqueId val="{00000099-52B3-407A-8AAA-0F2E43487D91}"/>
              </c:ext>
            </c:extLst>
          </c:dPt>
          <c:dPt>
            <c:idx val="77"/>
            <c:bubble3D val="0"/>
            <c:spPr>
              <a:solidFill>
                <a:schemeClr val="bg2"/>
              </a:solidFill>
              <a:ln w="19050">
                <a:solidFill>
                  <a:schemeClr val="lt1"/>
                </a:solidFill>
              </a:ln>
              <a:effectLst/>
            </c:spPr>
            <c:extLst>
              <c:ext xmlns:c16="http://schemas.microsoft.com/office/drawing/2014/chart" uri="{C3380CC4-5D6E-409C-BE32-E72D297353CC}">
                <c16:uniqueId val="{0000009B-52B3-407A-8AAA-0F2E43487D91}"/>
              </c:ext>
            </c:extLst>
          </c:dPt>
          <c:dPt>
            <c:idx val="78"/>
            <c:bubble3D val="0"/>
            <c:spPr>
              <a:solidFill>
                <a:schemeClr val="bg2"/>
              </a:solidFill>
              <a:ln w="19050">
                <a:solidFill>
                  <a:schemeClr val="lt1"/>
                </a:solidFill>
              </a:ln>
              <a:effectLst/>
            </c:spPr>
            <c:extLst>
              <c:ext xmlns:c16="http://schemas.microsoft.com/office/drawing/2014/chart" uri="{C3380CC4-5D6E-409C-BE32-E72D297353CC}">
                <c16:uniqueId val="{0000009D-52B3-407A-8AAA-0F2E43487D91}"/>
              </c:ext>
            </c:extLst>
          </c:dPt>
          <c:dPt>
            <c:idx val="79"/>
            <c:bubble3D val="0"/>
            <c:spPr>
              <a:solidFill>
                <a:schemeClr val="bg2"/>
              </a:solidFill>
              <a:ln w="19050">
                <a:solidFill>
                  <a:schemeClr val="lt1"/>
                </a:solidFill>
              </a:ln>
              <a:effectLst/>
            </c:spPr>
            <c:extLst>
              <c:ext xmlns:c16="http://schemas.microsoft.com/office/drawing/2014/chart" uri="{C3380CC4-5D6E-409C-BE32-E72D297353CC}">
                <c16:uniqueId val="{0000009F-52B3-407A-8AAA-0F2E43487D91}"/>
              </c:ext>
            </c:extLst>
          </c:dPt>
          <c:dPt>
            <c:idx val="80"/>
            <c:bubble3D val="0"/>
            <c:spPr>
              <a:solidFill>
                <a:schemeClr val="bg2"/>
              </a:solidFill>
              <a:ln w="19050">
                <a:solidFill>
                  <a:schemeClr val="lt1"/>
                </a:solidFill>
              </a:ln>
              <a:effectLst/>
            </c:spPr>
            <c:extLst>
              <c:ext xmlns:c16="http://schemas.microsoft.com/office/drawing/2014/chart" uri="{C3380CC4-5D6E-409C-BE32-E72D297353CC}">
                <c16:uniqueId val="{000000A1-52B3-407A-8AAA-0F2E43487D91}"/>
              </c:ext>
            </c:extLst>
          </c:dPt>
          <c:dPt>
            <c:idx val="81"/>
            <c:bubble3D val="0"/>
            <c:spPr>
              <a:solidFill>
                <a:schemeClr val="bg2"/>
              </a:solidFill>
              <a:ln w="19050">
                <a:solidFill>
                  <a:schemeClr val="lt1"/>
                </a:solidFill>
              </a:ln>
              <a:effectLst/>
            </c:spPr>
            <c:extLst>
              <c:ext xmlns:c16="http://schemas.microsoft.com/office/drawing/2014/chart" uri="{C3380CC4-5D6E-409C-BE32-E72D297353CC}">
                <c16:uniqueId val="{000000A3-52B3-407A-8AAA-0F2E43487D91}"/>
              </c:ext>
            </c:extLst>
          </c:dPt>
          <c:dPt>
            <c:idx val="82"/>
            <c:bubble3D val="0"/>
            <c:spPr>
              <a:solidFill>
                <a:schemeClr val="bg2"/>
              </a:solidFill>
              <a:ln w="19050">
                <a:solidFill>
                  <a:schemeClr val="lt1"/>
                </a:solidFill>
              </a:ln>
              <a:effectLst/>
            </c:spPr>
            <c:extLst>
              <c:ext xmlns:c16="http://schemas.microsoft.com/office/drawing/2014/chart" uri="{C3380CC4-5D6E-409C-BE32-E72D297353CC}">
                <c16:uniqueId val="{000000A5-52B3-407A-8AAA-0F2E43487D91}"/>
              </c:ext>
            </c:extLst>
          </c:dPt>
          <c:dPt>
            <c:idx val="83"/>
            <c:bubble3D val="0"/>
            <c:spPr>
              <a:solidFill>
                <a:schemeClr val="bg2"/>
              </a:solidFill>
              <a:ln w="19050">
                <a:solidFill>
                  <a:schemeClr val="lt1"/>
                </a:solidFill>
              </a:ln>
              <a:effectLst/>
            </c:spPr>
            <c:extLst>
              <c:ext xmlns:c16="http://schemas.microsoft.com/office/drawing/2014/chart" uri="{C3380CC4-5D6E-409C-BE32-E72D297353CC}">
                <c16:uniqueId val="{000000A7-52B3-407A-8AAA-0F2E43487D91}"/>
              </c:ext>
            </c:extLst>
          </c:dPt>
          <c:dPt>
            <c:idx val="84"/>
            <c:bubble3D val="0"/>
            <c:spPr>
              <a:solidFill>
                <a:schemeClr val="bg2"/>
              </a:solidFill>
              <a:ln w="19050">
                <a:solidFill>
                  <a:schemeClr val="lt1"/>
                </a:solidFill>
              </a:ln>
              <a:effectLst/>
            </c:spPr>
            <c:extLst>
              <c:ext xmlns:c16="http://schemas.microsoft.com/office/drawing/2014/chart" uri="{C3380CC4-5D6E-409C-BE32-E72D297353CC}">
                <c16:uniqueId val="{000000A9-52B3-407A-8AAA-0F2E43487D91}"/>
              </c:ext>
            </c:extLst>
          </c:dPt>
          <c:dPt>
            <c:idx val="85"/>
            <c:bubble3D val="0"/>
            <c:spPr>
              <a:solidFill>
                <a:schemeClr val="bg2"/>
              </a:solidFill>
              <a:ln w="19050">
                <a:solidFill>
                  <a:schemeClr val="lt1"/>
                </a:solidFill>
              </a:ln>
              <a:effectLst/>
            </c:spPr>
            <c:extLst>
              <c:ext xmlns:c16="http://schemas.microsoft.com/office/drawing/2014/chart" uri="{C3380CC4-5D6E-409C-BE32-E72D297353CC}">
                <c16:uniqueId val="{000000AB-52B3-407A-8AAA-0F2E43487D91}"/>
              </c:ext>
            </c:extLst>
          </c:dPt>
          <c:dPt>
            <c:idx val="86"/>
            <c:bubble3D val="0"/>
            <c:spPr>
              <a:solidFill>
                <a:schemeClr val="bg2"/>
              </a:solidFill>
              <a:ln w="19050">
                <a:solidFill>
                  <a:schemeClr val="lt1"/>
                </a:solidFill>
              </a:ln>
              <a:effectLst/>
            </c:spPr>
            <c:extLst>
              <c:ext xmlns:c16="http://schemas.microsoft.com/office/drawing/2014/chart" uri="{C3380CC4-5D6E-409C-BE32-E72D297353CC}">
                <c16:uniqueId val="{000000AD-52B3-407A-8AAA-0F2E43487D91}"/>
              </c:ext>
            </c:extLst>
          </c:dPt>
          <c:dPt>
            <c:idx val="87"/>
            <c:bubble3D val="0"/>
            <c:spPr>
              <a:solidFill>
                <a:schemeClr val="bg2"/>
              </a:solidFill>
              <a:ln w="19050">
                <a:solidFill>
                  <a:schemeClr val="lt1"/>
                </a:solidFill>
              </a:ln>
              <a:effectLst/>
            </c:spPr>
            <c:extLst>
              <c:ext xmlns:c16="http://schemas.microsoft.com/office/drawing/2014/chart" uri="{C3380CC4-5D6E-409C-BE32-E72D297353CC}">
                <c16:uniqueId val="{000000AF-52B3-407A-8AAA-0F2E43487D91}"/>
              </c:ext>
            </c:extLst>
          </c:dPt>
          <c:dPt>
            <c:idx val="88"/>
            <c:bubble3D val="0"/>
            <c:spPr>
              <a:solidFill>
                <a:schemeClr val="bg2"/>
              </a:solidFill>
              <a:ln w="19050">
                <a:solidFill>
                  <a:schemeClr val="lt1"/>
                </a:solidFill>
              </a:ln>
              <a:effectLst/>
            </c:spPr>
            <c:extLst>
              <c:ext xmlns:c16="http://schemas.microsoft.com/office/drawing/2014/chart" uri="{C3380CC4-5D6E-409C-BE32-E72D297353CC}">
                <c16:uniqueId val="{000000B1-52B3-407A-8AAA-0F2E43487D91}"/>
              </c:ext>
            </c:extLst>
          </c:dPt>
          <c:dPt>
            <c:idx val="89"/>
            <c:bubble3D val="0"/>
            <c:spPr>
              <a:solidFill>
                <a:schemeClr val="bg2"/>
              </a:solidFill>
              <a:ln w="19050">
                <a:solidFill>
                  <a:schemeClr val="lt1"/>
                </a:solidFill>
              </a:ln>
              <a:effectLst/>
            </c:spPr>
            <c:extLst>
              <c:ext xmlns:c16="http://schemas.microsoft.com/office/drawing/2014/chart" uri="{C3380CC4-5D6E-409C-BE32-E72D297353CC}">
                <c16:uniqueId val="{000000B3-52B3-407A-8AAA-0F2E43487D91}"/>
              </c:ext>
            </c:extLst>
          </c:dPt>
          <c:dPt>
            <c:idx val="90"/>
            <c:bubble3D val="0"/>
            <c:spPr>
              <a:solidFill>
                <a:schemeClr val="bg2"/>
              </a:solidFill>
              <a:ln w="19050">
                <a:solidFill>
                  <a:schemeClr val="lt1"/>
                </a:solidFill>
              </a:ln>
              <a:effectLst/>
            </c:spPr>
            <c:extLst>
              <c:ext xmlns:c16="http://schemas.microsoft.com/office/drawing/2014/chart" uri="{C3380CC4-5D6E-409C-BE32-E72D297353CC}">
                <c16:uniqueId val="{000000B5-52B3-407A-8AAA-0F2E43487D91}"/>
              </c:ext>
            </c:extLst>
          </c:dPt>
          <c:dPt>
            <c:idx val="91"/>
            <c:bubble3D val="0"/>
            <c:spPr>
              <a:solidFill>
                <a:schemeClr val="bg2"/>
              </a:solidFill>
              <a:ln w="19050">
                <a:solidFill>
                  <a:schemeClr val="lt1"/>
                </a:solidFill>
              </a:ln>
              <a:effectLst/>
            </c:spPr>
            <c:extLst>
              <c:ext xmlns:c16="http://schemas.microsoft.com/office/drawing/2014/chart" uri="{C3380CC4-5D6E-409C-BE32-E72D297353CC}">
                <c16:uniqueId val="{000000B7-52B3-407A-8AAA-0F2E43487D91}"/>
              </c:ext>
            </c:extLst>
          </c:dPt>
          <c:dPt>
            <c:idx val="92"/>
            <c:bubble3D val="0"/>
            <c:spPr>
              <a:solidFill>
                <a:schemeClr val="bg2"/>
              </a:solidFill>
              <a:ln w="19050">
                <a:solidFill>
                  <a:schemeClr val="lt1"/>
                </a:solidFill>
              </a:ln>
              <a:effectLst/>
            </c:spPr>
            <c:extLst>
              <c:ext xmlns:c16="http://schemas.microsoft.com/office/drawing/2014/chart" uri="{C3380CC4-5D6E-409C-BE32-E72D297353CC}">
                <c16:uniqueId val="{000000B9-52B3-407A-8AAA-0F2E43487D91}"/>
              </c:ext>
            </c:extLst>
          </c:dPt>
          <c:dPt>
            <c:idx val="93"/>
            <c:bubble3D val="0"/>
            <c:spPr>
              <a:solidFill>
                <a:schemeClr val="bg2"/>
              </a:solidFill>
              <a:ln w="19050">
                <a:solidFill>
                  <a:schemeClr val="lt1"/>
                </a:solidFill>
              </a:ln>
              <a:effectLst/>
            </c:spPr>
            <c:extLst>
              <c:ext xmlns:c16="http://schemas.microsoft.com/office/drawing/2014/chart" uri="{C3380CC4-5D6E-409C-BE32-E72D297353CC}">
                <c16:uniqueId val="{000000BB-52B3-407A-8AAA-0F2E43487D91}"/>
              </c:ext>
            </c:extLst>
          </c:dPt>
          <c:dPt>
            <c:idx val="94"/>
            <c:bubble3D val="0"/>
            <c:spPr>
              <a:solidFill>
                <a:schemeClr val="bg2"/>
              </a:solidFill>
              <a:ln w="19050">
                <a:solidFill>
                  <a:schemeClr val="lt1"/>
                </a:solidFill>
              </a:ln>
              <a:effectLst/>
            </c:spPr>
            <c:extLst>
              <c:ext xmlns:c16="http://schemas.microsoft.com/office/drawing/2014/chart" uri="{C3380CC4-5D6E-409C-BE32-E72D297353CC}">
                <c16:uniqueId val="{000000BD-52B3-407A-8AAA-0F2E43487D91}"/>
              </c:ext>
            </c:extLst>
          </c:dPt>
          <c:dPt>
            <c:idx val="95"/>
            <c:bubble3D val="0"/>
            <c:spPr>
              <a:solidFill>
                <a:schemeClr val="bg2"/>
              </a:solidFill>
              <a:ln w="19050">
                <a:solidFill>
                  <a:schemeClr val="lt1"/>
                </a:solidFill>
              </a:ln>
              <a:effectLst/>
            </c:spPr>
            <c:extLst>
              <c:ext xmlns:c16="http://schemas.microsoft.com/office/drawing/2014/chart" uri="{C3380CC4-5D6E-409C-BE32-E72D297353CC}">
                <c16:uniqueId val="{000000BF-52B3-407A-8AAA-0F2E43487D91}"/>
              </c:ext>
            </c:extLst>
          </c:dPt>
          <c:dPt>
            <c:idx val="96"/>
            <c:bubble3D val="0"/>
            <c:spPr>
              <a:solidFill>
                <a:schemeClr val="bg2"/>
              </a:solidFill>
              <a:ln w="19050">
                <a:solidFill>
                  <a:schemeClr val="lt1"/>
                </a:solidFill>
              </a:ln>
              <a:effectLst/>
            </c:spPr>
            <c:extLst>
              <c:ext xmlns:c16="http://schemas.microsoft.com/office/drawing/2014/chart" uri="{C3380CC4-5D6E-409C-BE32-E72D297353CC}">
                <c16:uniqueId val="{000000C1-52B3-407A-8AAA-0F2E43487D91}"/>
              </c:ext>
            </c:extLst>
          </c:dPt>
          <c:dPt>
            <c:idx val="97"/>
            <c:bubble3D val="0"/>
            <c:spPr>
              <a:solidFill>
                <a:schemeClr val="bg2"/>
              </a:solidFill>
              <a:ln w="19050">
                <a:solidFill>
                  <a:schemeClr val="lt1"/>
                </a:solidFill>
              </a:ln>
              <a:effectLst/>
            </c:spPr>
            <c:extLst>
              <c:ext xmlns:c16="http://schemas.microsoft.com/office/drawing/2014/chart" uri="{C3380CC4-5D6E-409C-BE32-E72D297353CC}">
                <c16:uniqueId val="{000000C3-52B3-407A-8AAA-0F2E43487D91}"/>
              </c:ext>
            </c:extLst>
          </c:dPt>
          <c:dPt>
            <c:idx val="98"/>
            <c:bubble3D val="0"/>
            <c:spPr>
              <a:solidFill>
                <a:schemeClr val="bg2"/>
              </a:solidFill>
              <a:ln w="19050">
                <a:solidFill>
                  <a:schemeClr val="lt1"/>
                </a:solidFill>
              </a:ln>
              <a:effectLst/>
            </c:spPr>
            <c:extLst>
              <c:ext xmlns:c16="http://schemas.microsoft.com/office/drawing/2014/chart" uri="{C3380CC4-5D6E-409C-BE32-E72D297353CC}">
                <c16:uniqueId val="{000000C5-52B3-407A-8AAA-0F2E43487D91}"/>
              </c:ext>
            </c:extLst>
          </c:dPt>
          <c:dPt>
            <c:idx val="99"/>
            <c:bubble3D val="0"/>
            <c:spPr>
              <a:solidFill>
                <a:schemeClr val="bg2"/>
              </a:solidFill>
              <a:ln w="19050">
                <a:solidFill>
                  <a:schemeClr val="lt1"/>
                </a:solidFill>
              </a:ln>
              <a:effectLst/>
            </c:spPr>
            <c:extLst>
              <c:ext xmlns:c16="http://schemas.microsoft.com/office/drawing/2014/chart" uri="{C3380CC4-5D6E-409C-BE32-E72D297353CC}">
                <c16:uniqueId val="{000000C7-52B3-407A-8AAA-0F2E43487D91}"/>
              </c:ext>
            </c:extLst>
          </c:dPt>
          <c:dPt>
            <c:idx val="100"/>
            <c:bubble3D val="0"/>
            <c:spPr>
              <a:solidFill>
                <a:schemeClr val="bg1"/>
              </a:solidFill>
              <a:ln w="19050">
                <a:solidFill>
                  <a:schemeClr val="lt1"/>
                </a:solidFill>
              </a:ln>
              <a:effectLst/>
            </c:spPr>
            <c:extLst>
              <c:ext xmlns:c16="http://schemas.microsoft.com/office/drawing/2014/chart" uri="{C3380CC4-5D6E-409C-BE32-E72D297353CC}">
                <c16:uniqueId val="{00000064-621E-4AC9-AE6C-B16D8E0A2FEF}"/>
              </c:ext>
            </c:extLst>
          </c:dPt>
          <c:val>
            <c:numRef>
              <c:f>Gauge!$N$2:$N$102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00-621E-4AC9-AE6C-B16D8E0A2FEF}"/>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92D050"/>
            </a:solidFill>
            <a:ln w="3175">
              <a:solidFill>
                <a:schemeClr val="bg1"/>
              </a:solidFill>
            </a:ln>
          </c:spPr>
          <c:dPt>
            <c:idx val="0"/>
            <c:bubble3D val="0"/>
            <c:spPr>
              <a:solidFill>
                <a:srgbClr val="92D050"/>
              </a:solidFill>
              <a:ln w="3175">
                <a:solidFill>
                  <a:schemeClr val="bg1"/>
                </a:solidFill>
              </a:ln>
              <a:effectLst/>
            </c:spPr>
            <c:extLst>
              <c:ext xmlns:c16="http://schemas.microsoft.com/office/drawing/2014/chart" uri="{C3380CC4-5D6E-409C-BE32-E72D297353CC}">
                <c16:uniqueId val="{00000001-2F31-47BB-9D4F-3B047FB6D309}"/>
              </c:ext>
            </c:extLst>
          </c:dPt>
          <c:dPt>
            <c:idx val="1"/>
            <c:bubble3D val="0"/>
            <c:spPr>
              <a:solidFill>
                <a:srgbClr val="92D050"/>
              </a:solidFill>
              <a:ln w="3175">
                <a:solidFill>
                  <a:schemeClr val="bg1"/>
                </a:solidFill>
              </a:ln>
              <a:effectLst/>
            </c:spPr>
            <c:extLst>
              <c:ext xmlns:c16="http://schemas.microsoft.com/office/drawing/2014/chart" uri="{C3380CC4-5D6E-409C-BE32-E72D297353CC}">
                <c16:uniqueId val="{00000003-2F31-47BB-9D4F-3B047FB6D309}"/>
              </c:ext>
            </c:extLst>
          </c:dPt>
          <c:dPt>
            <c:idx val="2"/>
            <c:bubble3D val="0"/>
            <c:spPr>
              <a:solidFill>
                <a:srgbClr val="92D050"/>
              </a:solidFill>
              <a:ln w="3175">
                <a:solidFill>
                  <a:schemeClr val="bg1"/>
                </a:solidFill>
              </a:ln>
              <a:effectLst/>
            </c:spPr>
            <c:extLst>
              <c:ext xmlns:c16="http://schemas.microsoft.com/office/drawing/2014/chart" uri="{C3380CC4-5D6E-409C-BE32-E72D297353CC}">
                <c16:uniqueId val="{00000005-2F31-47BB-9D4F-3B047FB6D309}"/>
              </c:ext>
            </c:extLst>
          </c:dPt>
          <c:dPt>
            <c:idx val="3"/>
            <c:bubble3D val="0"/>
            <c:spPr>
              <a:solidFill>
                <a:srgbClr val="92D050"/>
              </a:solidFill>
              <a:ln w="3175">
                <a:solidFill>
                  <a:schemeClr val="bg1"/>
                </a:solidFill>
              </a:ln>
              <a:effectLst/>
            </c:spPr>
            <c:extLst>
              <c:ext xmlns:c16="http://schemas.microsoft.com/office/drawing/2014/chart" uri="{C3380CC4-5D6E-409C-BE32-E72D297353CC}">
                <c16:uniqueId val="{00000007-2F31-47BB-9D4F-3B047FB6D309}"/>
              </c:ext>
            </c:extLst>
          </c:dPt>
          <c:dPt>
            <c:idx val="4"/>
            <c:bubble3D val="0"/>
            <c:spPr>
              <a:solidFill>
                <a:srgbClr val="92D050"/>
              </a:solidFill>
              <a:ln w="3175">
                <a:solidFill>
                  <a:schemeClr val="bg1"/>
                </a:solidFill>
              </a:ln>
              <a:effectLst/>
            </c:spPr>
            <c:extLst>
              <c:ext xmlns:c16="http://schemas.microsoft.com/office/drawing/2014/chart" uri="{C3380CC4-5D6E-409C-BE32-E72D297353CC}">
                <c16:uniqueId val="{00000009-2F31-47BB-9D4F-3B047FB6D309}"/>
              </c:ext>
            </c:extLst>
          </c:dPt>
          <c:dPt>
            <c:idx val="5"/>
            <c:bubble3D val="0"/>
            <c:spPr>
              <a:solidFill>
                <a:srgbClr val="92D050"/>
              </a:solidFill>
              <a:ln w="3175">
                <a:solidFill>
                  <a:schemeClr val="bg1"/>
                </a:solidFill>
              </a:ln>
              <a:effectLst/>
            </c:spPr>
            <c:extLst>
              <c:ext xmlns:c16="http://schemas.microsoft.com/office/drawing/2014/chart" uri="{C3380CC4-5D6E-409C-BE32-E72D297353CC}">
                <c16:uniqueId val="{0000000B-2F31-47BB-9D4F-3B047FB6D309}"/>
              </c:ext>
            </c:extLst>
          </c:dPt>
          <c:dPt>
            <c:idx val="6"/>
            <c:bubble3D val="0"/>
            <c:spPr>
              <a:solidFill>
                <a:srgbClr val="92D050"/>
              </a:solidFill>
              <a:ln w="3175">
                <a:solidFill>
                  <a:schemeClr val="bg1"/>
                </a:solidFill>
              </a:ln>
              <a:effectLst/>
            </c:spPr>
            <c:extLst>
              <c:ext xmlns:c16="http://schemas.microsoft.com/office/drawing/2014/chart" uri="{C3380CC4-5D6E-409C-BE32-E72D297353CC}">
                <c16:uniqueId val="{0000000D-2F31-47BB-9D4F-3B047FB6D309}"/>
              </c:ext>
            </c:extLst>
          </c:dPt>
          <c:dPt>
            <c:idx val="7"/>
            <c:bubble3D val="0"/>
            <c:spPr>
              <a:solidFill>
                <a:srgbClr val="92D050"/>
              </a:solidFill>
              <a:ln w="3175">
                <a:solidFill>
                  <a:schemeClr val="bg1"/>
                </a:solidFill>
              </a:ln>
              <a:effectLst/>
            </c:spPr>
            <c:extLst>
              <c:ext xmlns:c16="http://schemas.microsoft.com/office/drawing/2014/chart" uri="{C3380CC4-5D6E-409C-BE32-E72D297353CC}">
                <c16:uniqueId val="{0000000F-2F31-47BB-9D4F-3B047FB6D309}"/>
              </c:ext>
            </c:extLst>
          </c:dPt>
          <c:dPt>
            <c:idx val="8"/>
            <c:bubble3D val="0"/>
            <c:spPr>
              <a:solidFill>
                <a:srgbClr val="92D050"/>
              </a:solidFill>
              <a:ln w="3175">
                <a:solidFill>
                  <a:schemeClr val="bg1"/>
                </a:solidFill>
              </a:ln>
              <a:effectLst/>
            </c:spPr>
            <c:extLst>
              <c:ext xmlns:c16="http://schemas.microsoft.com/office/drawing/2014/chart" uri="{C3380CC4-5D6E-409C-BE32-E72D297353CC}">
                <c16:uniqueId val="{00000011-2F31-47BB-9D4F-3B047FB6D309}"/>
              </c:ext>
            </c:extLst>
          </c:dPt>
          <c:dPt>
            <c:idx val="9"/>
            <c:bubble3D val="0"/>
            <c:spPr>
              <a:solidFill>
                <a:srgbClr val="92D050"/>
              </a:solidFill>
              <a:ln w="3175">
                <a:solidFill>
                  <a:schemeClr val="bg1"/>
                </a:solidFill>
              </a:ln>
              <a:effectLst/>
            </c:spPr>
            <c:extLst>
              <c:ext xmlns:c16="http://schemas.microsoft.com/office/drawing/2014/chart" uri="{C3380CC4-5D6E-409C-BE32-E72D297353CC}">
                <c16:uniqueId val="{00000013-2F31-47BB-9D4F-3B047FB6D309}"/>
              </c:ext>
            </c:extLst>
          </c:dPt>
          <c:dPt>
            <c:idx val="10"/>
            <c:bubble3D val="0"/>
            <c:spPr>
              <a:solidFill>
                <a:srgbClr val="92D050"/>
              </a:solidFill>
              <a:ln w="3175">
                <a:solidFill>
                  <a:schemeClr val="bg1"/>
                </a:solidFill>
              </a:ln>
              <a:effectLst/>
            </c:spPr>
            <c:extLst>
              <c:ext xmlns:c16="http://schemas.microsoft.com/office/drawing/2014/chart" uri="{C3380CC4-5D6E-409C-BE32-E72D297353CC}">
                <c16:uniqueId val="{00000015-2F31-47BB-9D4F-3B047FB6D309}"/>
              </c:ext>
            </c:extLst>
          </c:dPt>
          <c:dPt>
            <c:idx val="11"/>
            <c:bubble3D val="0"/>
            <c:spPr>
              <a:solidFill>
                <a:srgbClr val="92D050"/>
              </a:solidFill>
              <a:ln w="3175">
                <a:solidFill>
                  <a:schemeClr val="bg1"/>
                </a:solidFill>
              </a:ln>
              <a:effectLst/>
            </c:spPr>
            <c:extLst>
              <c:ext xmlns:c16="http://schemas.microsoft.com/office/drawing/2014/chart" uri="{C3380CC4-5D6E-409C-BE32-E72D297353CC}">
                <c16:uniqueId val="{00000017-2F31-47BB-9D4F-3B047FB6D309}"/>
              </c:ext>
            </c:extLst>
          </c:dPt>
          <c:dPt>
            <c:idx val="12"/>
            <c:bubble3D val="0"/>
            <c:spPr>
              <a:solidFill>
                <a:srgbClr val="92D050"/>
              </a:solidFill>
              <a:ln w="3175">
                <a:solidFill>
                  <a:schemeClr val="bg1"/>
                </a:solidFill>
              </a:ln>
              <a:effectLst/>
            </c:spPr>
            <c:extLst>
              <c:ext xmlns:c16="http://schemas.microsoft.com/office/drawing/2014/chart" uri="{C3380CC4-5D6E-409C-BE32-E72D297353CC}">
                <c16:uniqueId val="{00000019-2F31-47BB-9D4F-3B047FB6D309}"/>
              </c:ext>
            </c:extLst>
          </c:dPt>
          <c:dPt>
            <c:idx val="13"/>
            <c:bubble3D val="0"/>
            <c:spPr>
              <a:solidFill>
                <a:srgbClr val="92D050"/>
              </a:solidFill>
              <a:ln w="3175">
                <a:solidFill>
                  <a:schemeClr val="bg1"/>
                </a:solidFill>
              </a:ln>
              <a:effectLst/>
            </c:spPr>
            <c:extLst>
              <c:ext xmlns:c16="http://schemas.microsoft.com/office/drawing/2014/chart" uri="{C3380CC4-5D6E-409C-BE32-E72D297353CC}">
                <c16:uniqueId val="{0000001B-2F31-47BB-9D4F-3B047FB6D309}"/>
              </c:ext>
            </c:extLst>
          </c:dPt>
          <c:dPt>
            <c:idx val="14"/>
            <c:bubble3D val="0"/>
            <c:spPr>
              <a:solidFill>
                <a:srgbClr val="92D050"/>
              </a:solidFill>
              <a:ln w="3175">
                <a:solidFill>
                  <a:schemeClr val="bg1"/>
                </a:solidFill>
              </a:ln>
              <a:effectLst/>
            </c:spPr>
            <c:extLst>
              <c:ext xmlns:c16="http://schemas.microsoft.com/office/drawing/2014/chart" uri="{C3380CC4-5D6E-409C-BE32-E72D297353CC}">
                <c16:uniqueId val="{0000001D-2F31-47BB-9D4F-3B047FB6D309}"/>
              </c:ext>
            </c:extLst>
          </c:dPt>
          <c:dPt>
            <c:idx val="15"/>
            <c:bubble3D val="0"/>
            <c:spPr>
              <a:solidFill>
                <a:srgbClr val="92D050"/>
              </a:solidFill>
              <a:ln w="3175">
                <a:solidFill>
                  <a:schemeClr val="bg1"/>
                </a:solidFill>
              </a:ln>
              <a:effectLst/>
            </c:spPr>
            <c:extLst>
              <c:ext xmlns:c16="http://schemas.microsoft.com/office/drawing/2014/chart" uri="{C3380CC4-5D6E-409C-BE32-E72D297353CC}">
                <c16:uniqueId val="{0000001F-2F31-47BB-9D4F-3B047FB6D309}"/>
              </c:ext>
            </c:extLst>
          </c:dPt>
          <c:dPt>
            <c:idx val="16"/>
            <c:bubble3D val="0"/>
            <c:spPr>
              <a:solidFill>
                <a:srgbClr val="92D050"/>
              </a:solidFill>
              <a:ln w="3175">
                <a:solidFill>
                  <a:schemeClr val="bg1"/>
                </a:solidFill>
              </a:ln>
              <a:effectLst/>
            </c:spPr>
            <c:extLst>
              <c:ext xmlns:c16="http://schemas.microsoft.com/office/drawing/2014/chart" uri="{C3380CC4-5D6E-409C-BE32-E72D297353CC}">
                <c16:uniqueId val="{00000021-2F31-47BB-9D4F-3B047FB6D309}"/>
              </c:ext>
            </c:extLst>
          </c:dPt>
          <c:dPt>
            <c:idx val="17"/>
            <c:bubble3D val="0"/>
            <c:spPr>
              <a:solidFill>
                <a:srgbClr val="92D050"/>
              </a:solidFill>
              <a:ln w="3175">
                <a:solidFill>
                  <a:schemeClr val="bg1"/>
                </a:solidFill>
              </a:ln>
              <a:effectLst/>
            </c:spPr>
            <c:extLst>
              <c:ext xmlns:c16="http://schemas.microsoft.com/office/drawing/2014/chart" uri="{C3380CC4-5D6E-409C-BE32-E72D297353CC}">
                <c16:uniqueId val="{00000023-2F31-47BB-9D4F-3B047FB6D309}"/>
              </c:ext>
            </c:extLst>
          </c:dPt>
          <c:dPt>
            <c:idx val="18"/>
            <c:bubble3D val="0"/>
            <c:spPr>
              <a:solidFill>
                <a:srgbClr val="92D050"/>
              </a:solidFill>
              <a:ln w="3175">
                <a:solidFill>
                  <a:schemeClr val="bg1"/>
                </a:solidFill>
              </a:ln>
              <a:effectLst/>
            </c:spPr>
            <c:extLst>
              <c:ext xmlns:c16="http://schemas.microsoft.com/office/drawing/2014/chart" uri="{C3380CC4-5D6E-409C-BE32-E72D297353CC}">
                <c16:uniqueId val="{00000025-2F31-47BB-9D4F-3B047FB6D309}"/>
              </c:ext>
            </c:extLst>
          </c:dPt>
          <c:dPt>
            <c:idx val="19"/>
            <c:bubble3D val="0"/>
            <c:spPr>
              <a:solidFill>
                <a:srgbClr val="92D050"/>
              </a:solidFill>
              <a:ln w="3175">
                <a:solidFill>
                  <a:schemeClr val="bg1"/>
                </a:solidFill>
              </a:ln>
              <a:effectLst/>
            </c:spPr>
            <c:extLst>
              <c:ext xmlns:c16="http://schemas.microsoft.com/office/drawing/2014/chart" uri="{C3380CC4-5D6E-409C-BE32-E72D297353CC}">
                <c16:uniqueId val="{00000027-2F31-47BB-9D4F-3B047FB6D309}"/>
              </c:ext>
            </c:extLst>
          </c:dPt>
          <c:dPt>
            <c:idx val="20"/>
            <c:bubble3D val="0"/>
            <c:spPr>
              <a:solidFill>
                <a:srgbClr val="92D050"/>
              </a:solidFill>
              <a:ln w="3175">
                <a:solidFill>
                  <a:schemeClr val="bg1"/>
                </a:solidFill>
              </a:ln>
              <a:effectLst/>
            </c:spPr>
            <c:extLst>
              <c:ext xmlns:c16="http://schemas.microsoft.com/office/drawing/2014/chart" uri="{C3380CC4-5D6E-409C-BE32-E72D297353CC}">
                <c16:uniqueId val="{00000029-2F31-47BB-9D4F-3B047FB6D309}"/>
              </c:ext>
            </c:extLst>
          </c:dPt>
          <c:dPt>
            <c:idx val="21"/>
            <c:bubble3D val="0"/>
            <c:spPr>
              <a:solidFill>
                <a:srgbClr val="92D050"/>
              </a:solidFill>
              <a:ln w="3175">
                <a:solidFill>
                  <a:schemeClr val="bg1"/>
                </a:solidFill>
              </a:ln>
              <a:effectLst/>
            </c:spPr>
            <c:extLst>
              <c:ext xmlns:c16="http://schemas.microsoft.com/office/drawing/2014/chart" uri="{C3380CC4-5D6E-409C-BE32-E72D297353CC}">
                <c16:uniqueId val="{0000002B-2F31-47BB-9D4F-3B047FB6D309}"/>
              </c:ext>
            </c:extLst>
          </c:dPt>
          <c:dPt>
            <c:idx val="22"/>
            <c:bubble3D val="0"/>
            <c:spPr>
              <a:solidFill>
                <a:srgbClr val="92D050"/>
              </a:solidFill>
              <a:ln w="3175">
                <a:solidFill>
                  <a:schemeClr val="bg1"/>
                </a:solidFill>
              </a:ln>
              <a:effectLst/>
            </c:spPr>
            <c:extLst>
              <c:ext xmlns:c16="http://schemas.microsoft.com/office/drawing/2014/chart" uri="{C3380CC4-5D6E-409C-BE32-E72D297353CC}">
                <c16:uniqueId val="{0000002D-2F31-47BB-9D4F-3B047FB6D309}"/>
              </c:ext>
            </c:extLst>
          </c:dPt>
          <c:dPt>
            <c:idx val="23"/>
            <c:bubble3D val="0"/>
            <c:spPr>
              <a:solidFill>
                <a:srgbClr val="92D050"/>
              </a:solidFill>
              <a:ln w="3175">
                <a:solidFill>
                  <a:schemeClr val="bg1"/>
                </a:solidFill>
              </a:ln>
              <a:effectLst/>
            </c:spPr>
            <c:extLst>
              <c:ext xmlns:c16="http://schemas.microsoft.com/office/drawing/2014/chart" uri="{C3380CC4-5D6E-409C-BE32-E72D297353CC}">
                <c16:uniqueId val="{0000002F-2F31-47BB-9D4F-3B047FB6D309}"/>
              </c:ext>
            </c:extLst>
          </c:dPt>
          <c:dPt>
            <c:idx val="24"/>
            <c:bubble3D val="0"/>
            <c:spPr>
              <a:solidFill>
                <a:srgbClr val="92D050"/>
              </a:solidFill>
              <a:ln w="3175">
                <a:solidFill>
                  <a:schemeClr val="bg1"/>
                </a:solidFill>
              </a:ln>
              <a:effectLst/>
            </c:spPr>
            <c:extLst>
              <c:ext xmlns:c16="http://schemas.microsoft.com/office/drawing/2014/chart" uri="{C3380CC4-5D6E-409C-BE32-E72D297353CC}">
                <c16:uniqueId val="{00000031-2F31-47BB-9D4F-3B047FB6D309}"/>
              </c:ext>
            </c:extLst>
          </c:dPt>
          <c:dPt>
            <c:idx val="25"/>
            <c:bubble3D val="0"/>
            <c:spPr>
              <a:solidFill>
                <a:srgbClr val="92D050"/>
              </a:solidFill>
              <a:ln w="3175">
                <a:solidFill>
                  <a:schemeClr val="bg1"/>
                </a:solidFill>
              </a:ln>
              <a:effectLst/>
            </c:spPr>
            <c:extLst>
              <c:ext xmlns:c16="http://schemas.microsoft.com/office/drawing/2014/chart" uri="{C3380CC4-5D6E-409C-BE32-E72D297353CC}">
                <c16:uniqueId val="{00000033-2F31-47BB-9D4F-3B047FB6D309}"/>
              </c:ext>
            </c:extLst>
          </c:dPt>
          <c:dPt>
            <c:idx val="26"/>
            <c:bubble3D val="0"/>
            <c:spPr>
              <a:solidFill>
                <a:srgbClr val="92D050"/>
              </a:solidFill>
              <a:ln w="3175">
                <a:solidFill>
                  <a:schemeClr val="bg1"/>
                </a:solidFill>
              </a:ln>
              <a:effectLst/>
            </c:spPr>
            <c:extLst>
              <c:ext xmlns:c16="http://schemas.microsoft.com/office/drawing/2014/chart" uri="{C3380CC4-5D6E-409C-BE32-E72D297353CC}">
                <c16:uniqueId val="{00000035-2F31-47BB-9D4F-3B047FB6D309}"/>
              </c:ext>
            </c:extLst>
          </c:dPt>
          <c:dPt>
            <c:idx val="27"/>
            <c:bubble3D val="0"/>
            <c:spPr>
              <a:solidFill>
                <a:srgbClr val="92D050"/>
              </a:solidFill>
              <a:ln w="3175">
                <a:solidFill>
                  <a:schemeClr val="bg1"/>
                </a:solidFill>
              </a:ln>
              <a:effectLst/>
            </c:spPr>
            <c:extLst>
              <c:ext xmlns:c16="http://schemas.microsoft.com/office/drawing/2014/chart" uri="{C3380CC4-5D6E-409C-BE32-E72D297353CC}">
                <c16:uniqueId val="{00000037-2F31-47BB-9D4F-3B047FB6D309}"/>
              </c:ext>
            </c:extLst>
          </c:dPt>
          <c:dPt>
            <c:idx val="28"/>
            <c:bubble3D val="0"/>
            <c:spPr>
              <a:solidFill>
                <a:srgbClr val="92D050"/>
              </a:solidFill>
              <a:ln w="3175">
                <a:solidFill>
                  <a:schemeClr val="bg1"/>
                </a:solidFill>
              </a:ln>
              <a:effectLst/>
            </c:spPr>
            <c:extLst>
              <c:ext xmlns:c16="http://schemas.microsoft.com/office/drawing/2014/chart" uri="{C3380CC4-5D6E-409C-BE32-E72D297353CC}">
                <c16:uniqueId val="{00000039-2F31-47BB-9D4F-3B047FB6D309}"/>
              </c:ext>
            </c:extLst>
          </c:dPt>
          <c:dPt>
            <c:idx val="29"/>
            <c:bubble3D val="0"/>
            <c:spPr>
              <a:solidFill>
                <a:srgbClr val="92D050"/>
              </a:solidFill>
              <a:ln w="3175">
                <a:solidFill>
                  <a:schemeClr val="bg1"/>
                </a:solidFill>
              </a:ln>
              <a:effectLst/>
            </c:spPr>
            <c:extLst>
              <c:ext xmlns:c16="http://schemas.microsoft.com/office/drawing/2014/chart" uri="{C3380CC4-5D6E-409C-BE32-E72D297353CC}">
                <c16:uniqueId val="{0000003B-2F31-47BB-9D4F-3B047FB6D309}"/>
              </c:ext>
            </c:extLst>
          </c:dPt>
          <c:dPt>
            <c:idx val="30"/>
            <c:bubble3D val="0"/>
            <c:spPr>
              <a:solidFill>
                <a:srgbClr val="92D050"/>
              </a:solidFill>
              <a:ln w="3175">
                <a:solidFill>
                  <a:schemeClr val="bg1"/>
                </a:solidFill>
              </a:ln>
              <a:effectLst/>
            </c:spPr>
            <c:extLst>
              <c:ext xmlns:c16="http://schemas.microsoft.com/office/drawing/2014/chart" uri="{C3380CC4-5D6E-409C-BE32-E72D297353CC}">
                <c16:uniqueId val="{0000003D-2F31-47BB-9D4F-3B047FB6D309}"/>
              </c:ext>
            </c:extLst>
          </c:dPt>
          <c:dPt>
            <c:idx val="31"/>
            <c:bubble3D val="0"/>
            <c:spPr>
              <a:solidFill>
                <a:srgbClr val="92D050"/>
              </a:solidFill>
              <a:ln w="3175">
                <a:solidFill>
                  <a:schemeClr val="bg1"/>
                </a:solidFill>
              </a:ln>
              <a:effectLst/>
            </c:spPr>
            <c:extLst>
              <c:ext xmlns:c16="http://schemas.microsoft.com/office/drawing/2014/chart" uri="{C3380CC4-5D6E-409C-BE32-E72D297353CC}">
                <c16:uniqueId val="{0000003F-2F31-47BB-9D4F-3B047FB6D309}"/>
              </c:ext>
            </c:extLst>
          </c:dPt>
          <c:dPt>
            <c:idx val="32"/>
            <c:bubble3D val="0"/>
            <c:spPr>
              <a:solidFill>
                <a:srgbClr val="92D050"/>
              </a:solidFill>
              <a:ln w="3175">
                <a:solidFill>
                  <a:schemeClr val="bg1"/>
                </a:solidFill>
              </a:ln>
              <a:effectLst/>
            </c:spPr>
            <c:extLst>
              <c:ext xmlns:c16="http://schemas.microsoft.com/office/drawing/2014/chart" uri="{C3380CC4-5D6E-409C-BE32-E72D297353CC}">
                <c16:uniqueId val="{00000041-2F31-47BB-9D4F-3B047FB6D309}"/>
              </c:ext>
            </c:extLst>
          </c:dPt>
          <c:dPt>
            <c:idx val="33"/>
            <c:bubble3D val="0"/>
            <c:spPr>
              <a:solidFill>
                <a:srgbClr val="92D050"/>
              </a:solidFill>
              <a:ln w="3175">
                <a:solidFill>
                  <a:schemeClr val="bg1"/>
                </a:solidFill>
              </a:ln>
              <a:effectLst/>
            </c:spPr>
            <c:extLst>
              <c:ext xmlns:c16="http://schemas.microsoft.com/office/drawing/2014/chart" uri="{C3380CC4-5D6E-409C-BE32-E72D297353CC}">
                <c16:uniqueId val="{00000043-2F31-47BB-9D4F-3B047FB6D309}"/>
              </c:ext>
            </c:extLst>
          </c:dPt>
          <c:dPt>
            <c:idx val="34"/>
            <c:bubble3D val="0"/>
            <c:spPr>
              <a:solidFill>
                <a:srgbClr val="92D050"/>
              </a:solidFill>
              <a:ln w="3175">
                <a:solidFill>
                  <a:schemeClr val="bg1"/>
                </a:solidFill>
              </a:ln>
              <a:effectLst/>
            </c:spPr>
            <c:extLst>
              <c:ext xmlns:c16="http://schemas.microsoft.com/office/drawing/2014/chart" uri="{C3380CC4-5D6E-409C-BE32-E72D297353CC}">
                <c16:uniqueId val="{00000045-2F31-47BB-9D4F-3B047FB6D309}"/>
              </c:ext>
            </c:extLst>
          </c:dPt>
          <c:dPt>
            <c:idx val="35"/>
            <c:bubble3D val="0"/>
            <c:spPr>
              <a:solidFill>
                <a:srgbClr val="92D050"/>
              </a:solidFill>
              <a:ln w="3175">
                <a:solidFill>
                  <a:schemeClr val="bg1"/>
                </a:solidFill>
              </a:ln>
              <a:effectLst/>
            </c:spPr>
            <c:extLst>
              <c:ext xmlns:c16="http://schemas.microsoft.com/office/drawing/2014/chart" uri="{C3380CC4-5D6E-409C-BE32-E72D297353CC}">
                <c16:uniqueId val="{00000047-2F31-47BB-9D4F-3B047FB6D309}"/>
              </c:ext>
            </c:extLst>
          </c:dPt>
          <c:dPt>
            <c:idx val="36"/>
            <c:bubble3D val="0"/>
            <c:spPr>
              <a:solidFill>
                <a:srgbClr val="92D050"/>
              </a:solidFill>
              <a:ln w="3175">
                <a:solidFill>
                  <a:schemeClr val="bg1"/>
                </a:solidFill>
              </a:ln>
              <a:effectLst/>
            </c:spPr>
            <c:extLst>
              <c:ext xmlns:c16="http://schemas.microsoft.com/office/drawing/2014/chart" uri="{C3380CC4-5D6E-409C-BE32-E72D297353CC}">
                <c16:uniqueId val="{00000049-2F31-47BB-9D4F-3B047FB6D309}"/>
              </c:ext>
            </c:extLst>
          </c:dPt>
          <c:dPt>
            <c:idx val="37"/>
            <c:bubble3D val="0"/>
            <c:spPr>
              <a:solidFill>
                <a:srgbClr val="92D050"/>
              </a:solidFill>
              <a:ln w="3175">
                <a:solidFill>
                  <a:schemeClr val="bg1"/>
                </a:solidFill>
              </a:ln>
              <a:effectLst/>
            </c:spPr>
            <c:extLst>
              <c:ext xmlns:c16="http://schemas.microsoft.com/office/drawing/2014/chart" uri="{C3380CC4-5D6E-409C-BE32-E72D297353CC}">
                <c16:uniqueId val="{0000004B-2F31-47BB-9D4F-3B047FB6D309}"/>
              </c:ext>
            </c:extLst>
          </c:dPt>
          <c:dPt>
            <c:idx val="38"/>
            <c:bubble3D val="0"/>
            <c:spPr>
              <a:solidFill>
                <a:srgbClr val="92D050"/>
              </a:solidFill>
              <a:ln w="3175">
                <a:solidFill>
                  <a:schemeClr val="bg1"/>
                </a:solidFill>
              </a:ln>
              <a:effectLst/>
            </c:spPr>
            <c:extLst>
              <c:ext xmlns:c16="http://schemas.microsoft.com/office/drawing/2014/chart" uri="{C3380CC4-5D6E-409C-BE32-E72D297353CC}">
                <c16:uniqueId val="{0000004D-2F31-47BB-9D4F-3B047FB6D309}"/>
              </c:ext>
            </c:extLst>
          </c:dPt>
          <c:dPt>
            <c:idx val="39"/>
            <c:bubble3D val="0"/>
            <c:spPr>
              <a:solidFill>
                <a:srgbClr val="92D050"/>
              </a:solidFill>
              <a:ln w="3175">
                <a:solidFill>
                  <a:schemeClr val="bg1"/>
                </a:solidFill>
              </a:ln>
              <a:effectLst/>
            </c:spPr>
            <c:extLst>
              <c:ext xmlns:c16="http://schemas.microsoft.com/office/drawing/2014/chart" uri="{C3380CC4-5D6E-409C-BE32-E72D297353CC}">
                <c16:uniqueId val="{0000004F-2F31-47BB-9D4F-3B047FB6D309}"/>
              </c:ext>
            </c:extLst>
          </c:dPt>
          <c:dPt>
            <c:idx val="40"/>
            <c:bubble3D val="0"/>
            <c:spPr>
              <a:solidFill>
                <a:srgbClr val="92D050"/>
              </a:solidFill>
              <a:ln w="3175">
                <a:solidFill>
                  <a:schemeClr val="bg1"/>
                </a:solidFill>
              </a:ln>
              <a:effectLst/>
            </c:spPr>
            <c:extLst>
              <c:ext xmlns:c16="http://schemas.microsoft.com/office/drawing/2014/chart" uri="{C3380CC4-5D6E-409C-BE32-E72D297353CC}">
                <c16:uniqueId val="{00000051-2F31-47BB-9D4F-3B047FB6D309}"/>
              </c:ext>
            </c:extLst>
          </c:dPt>
          <c:dPt>
            <c:idx val="41"/>
            <c:bubble3D val="0"/>
            <c:spPr>
              <a:solidFill>
                <a:srgbClr val="92D050"/>
              </a:solidFill>
              <a:ln w="3175">
                <a:solidFill>
                  <a:schemeClr val="bg1"/>
                </a:solidFill>
              </a:ln>
              <a:effectLst/>
            </c:spPr>
            <c:extLst>
              <c:ext xmlns:c16="http://schemas.microsoft.com/office/drawing/2014/chart" uri="{C3380CC4-5D6E-409C-BE32-E72D297353CC}">
                <c16:uniqueId val="{00000053-2F31-47BB-9D4F-3B047FB6D309}"/>
              </c:ext>
            </c:extLst>
          </c:dPt>
          <c:dPt>
            <c:idx val="42"/>
            <c:bubble3D val="0"/>
            <c:spPr>
              <a:solidFill>
                <a:srgbClr val="92D050"/>
              </a:solidFill>
              <a:ln w="3175">
                <a:solidFill>
                  <a:schemeClr val="bg1"/>
                </a:solidFill>
              </a:ln>
              <a:effectLst/>
            </c:spPr>
            <c:extLst>
              <c:ext xmlns:c16="http://schemas.microsoft.com/office/drawing/2014/chart" uri="{C3380CC4-5D6E-409C-BE32-E72D297353CC}">
                <c16:uniqueId val="{00000055-2F31-47BB-9D4F-3B047FB6D309}"/>
              </c:ext>
            </c:extLst>
          </c:dPt>
          <c:dPt>
            <c:idx val="43"/>
            <c:bubble3D val="0"/>
            <c:spPr>
              <a:solidFill>
                <a:srgbClr val="92D050"/>
              </a:solidFill>
              <a:ln w="3175">
                <a:solidFill>
                  <a:schemeClr val="bg1"/>
                </a:solidFill>
              </a:ln>
              <a:effectLst/>
            </c:spPr>
            <c:extLst>
              <c:ext xmlns:c16="http://schemas.microsoft.com/office/drawing/2014/chart" uri="{C3380CC4-5D6E-409C-BE32-E72D297353CC}">
                <c16:uniqueId val="{00000057-2F31-47BB-9D4F-3B047FB6D309}"/>
              </c:ext>
            </c:extLst>
          </c:dPt>
          <c:dPt>
            <c:idx val="44"/>
            <c:bubble3D val="0"/>
            <c:spPr>
              <a:solidFill>
                <a:srgbClr val="92D050"/>
              </a:solidFill>
              <a:ln w="3175">
                <a:solidFill>
                  <a:schemeClr val="bg1"/>
                </a:solidFill>
              </a:ln>
              <a:effectLst/>
            </c:spPr>
            <c:extLst>
              <c:ext xmlns:c16="http://schemas.microsoft.com/office/drawing/2014/chart" uri="{C3380CC4-5D6E-409C-BE32-E72D297353CC}">
                <c16:uniqueId val="{00000059-2F31-47BB-9D4F-3B047FB6D309}"/>
              </c:ext>
            </c:extLst>
          </c:dPt>
          <c:dPt>
            <c:idx val="45"/>
            <c:bubble3D val="0"/>
            <c:spPr>
              <a:solidFill>
                <a:srgbClr val="92D050"/>
              </a:solidFill>
              <a:ln w="3175">
                <a:solidFill>
                  <a:schemeClr val="bg1"/>
                </a:solidFill>
              </a:ln>
              <a:effectLst/>
            </c:spPr>
            <c:extLst>
              <c:ext xmlns:c16="http://schemas.microsoft.com/office/drawing/2014/chart" uri="{C3380CC4-5D6E-409C-BE32-E72D297353CC}">
                <c16:uniqueId val="{0000005B-2F31-47BB-9D4F-3B047FB6D309}"/>
              </c:ext>
            </c:extLst>
          </c:dPt>
          <c:dPt>
            <c:idx val="46"/>
            <c:bubble3D val="0"/>
            <c:spPr>
              <a:solidFill>
                <a:srgbClr val="92D050"/>
              </a:solidFill>
              <a:ln w="3175">
                <a:solidFill>
                  <a:schemeClr val="bg1"/>
                </a:solidFill>
              </a:ln>
              <a:effectLst/>
            </c:spPr>
            <c:extLst>
              <c:ext xmlns:c16="http://schemas.microsoft.com/office/drawing/2014/chart" uri="{C3380CC4-5D6E-409C-BE32-E72D297353CC}">
                <c16:uniqueId val="{0000005D-2F31-47BB-9D4F-3B047FB6D309}"/>
              </c:ext>
            </c:extLst>
          </c:dPt>
          <c:dPt>
            <c:idx val="47"/>
            <c:bubble3D val="0"/>
            <c:spPr>
              <a:solidFill>
                <a:srgbClr val="92D050"/>
              </a:solidFill>
              <a:ln w="3175">
                <a:solidFill>
                  <a:schemeClr val="bg1"/>
                </a:solidFill>
              </a:ln>
              <a:effectLst/>
            </c:spPr>
            <c:extLst>
              <c:ext xmlns:c16="http://schemas.microsoft.com/office/drawing/2014/chart" uri="{C3380CC4-5D6E-409C-BE32-E72D297353CC}">
                <c16:uniqueId val="{0000005F-2F31-47BB-9D4F-3B047FB6D309}"/>
              </c:ext>
            </c:extLst>
          </c:dPt>
          <c:dPt>
            <c:idx val="48"/>
            <c:bubble3D val="0"/>
            <c:spPr>
              <a:solidFill>
                <a:srgbClr val="92D050"/>
              </a:solidFill>
              <a:ln w="3175">
                <a:solidFill>
                  <a:schemeClr val="bg1"/>
                </a:solidFill>
              </a:ln>
              <a:effectLst/>
            </c:spPr>
            <c:extLst>
              <c:ext xmlns:c16="http://schemas.microsoft.com/office/drawing/2014/chart" uri="{C3380CC4-5D6E-409C-BE32-E72D297353CC}">
                <c16:uniqueId val="{00000061-2F31-47BB-9D4F-3B047FB6D309}"/>
              </c:ext>
            </c:extLst>
          </c:dPt>
          <c:dPt>
            <c:idx val="49"/>
            <c:bubble3D val="0"/>
            <c:spPr>
              <a:solidFill>
                <a:srgbClr val="92D050"/>
              </a:solidFill>
              <a:ln w="3175">
                <a:solidFill>
                  <a:schemeClr val="bg1"/>
                </a:solidFill>
              </a:ln>
              <a:effectLst/>
            </c:spPr>
            <c:extLst>
              <c:ext xmlns:c16="http://schemas.microsoft.com/office/drawing/2014/chart" uri="{C3380CC4-5D6E-409C-BE32-E72D297353CC}">
                <c16:uniqueId val="{00000063-2F31-47BB-9D4F-3B047FB6D309}"/>
              </c:ext>
            </c:extLst>
          </c:dPt>
          <c:dPt>
            <c:idx val="50"/>
            <c:bubble3D val="0"/>
            <c:spPr>
              <a:solidFill>
                <a:srgbClr val="92D050"/>
              </a:solidFill>
              <a:ln w="3175">
                <a:solidFill>
                  <a:schemeClr val="bg1"/>
                </a:solidFill>
              </a:ln>
              <a:effectLst/>
            </c:spPr>
            <c:extLst>
              <c:ext xmlns:c16="http://schemas.microsoft.com/office/drawing/2014/chart" uri="{C3380CC4-5D6E-409C-BE32-E72D297353CC}">
                <c16:uniqueId val="{00000065-2F31-47BB-9D4F-3B047FB6D309}"/>
              </c:ext>
            </c:extLst>
          </c:dPt>
          <c:dPt>
            <c:idx val="51"/>
            <c:bubble3D val="0"/>
            <c:spPr>
              <a:solidFill>
                <a:srgbClr val="92D050"/>
              </a:solidFill>
              <a:ln w="3175">
                <a:solidFill>
                  <a:schemeClr val="bg1"/>
                </a:solidFill>
              </a:ln>
              <a:effectLst/>
            </c:spPr>
            <c:extLst>
              <c:ext xmlns:c16="http://schemas.microsoft.com/office/drawing/2014/chart" uri="{C3380CC4-5D6E-409C-BE32-E72D297353CC}">
                <c16:uniqueId val="{00000067-2F31-47BB-9D4F-3B047FB6D309}"/>
              </c:ext>
            </c:extLst>
          </c:dPt>
          <c:dPt>
            <c:idx val="52"/>
            <c:bubble3D val="0"/>
            <c:spPr>
              <a:solidFill>
                <a:srgbClr val="92D050"/>
              </a:solidFill>
              <a:ln w="3175">
                <a:solidFill>
                  <a:schemeClr val="bg1"/>
                </a:solidFill>
              </a:ln>
              <a:effectLst/>
            </c:spPr>
            <c:extLst>
              <c:ext xmlns:c16="http://schemas.microsoft.com/office/drawing/2014/chart" uri="{C3380CC4-5D6E-409C-BE32-E72D297353CC}">
                <c16:uniqueId val="{00000069-2F31-47BB-9D4F-3B047FB6D309}"/>
              </c:ext>
            </c:extLst>
          </c:dPt>
          <c:dPt>
            <c:idx val="53"/>
            <c:bubble3D val="0"/>
            <c:spPr>
              <a:solidFill>
                <a:srgbClr val="92D050"/>
              </a:solidFill>
              <a:ln w="3175">
                <a:solidFill>
                  <a:schemeClr val="bg1"/>
                </a:solidFill>
              </a:ln>
              <a:effectLst/>
            </c:spPr>
            <c:extLst>
              <c:ext xmlns:c16="http://schemas.microsoft.com/office/drawing/2014/chart" uri="{C3380CC4-5D6E-409C-BE32-E72D297353CC}">
                <c16:uniqueId val="{0000006B-2F31-47BB-9D4F-3B047FB6D309}"/>
              </c:ext>
            </c:extLst>
          </c:dPt>
          <c:dPt>
            <c:idx val="54"/>
            <c:bubble3D val="0"/>
            <c:spPr>
              <a:solidFill>
                <a:srgbClr val="92D050"/>
              </a:solidFill>
              <a:ln w="3175">
                <a:solidFill>
                  <a:schemeClr val="bg1"/>
                </a:solidFill>
              </a:ln>
              <a:effectLst/>
            </c:spPr>
            <c:extLst>
              <c:ext xmlns:c16="http://schemas.microsoft.com/office/drawing/2014/chart" uri="{C3380CC4-5D6E-409C-BE32-E72D297353CC}">
                <c16:uniqueId val="{0000006D-2F31-47BB-9D4F-3B047FB6D309}"/>
              </c:ext>
            </c:extLst>
          </c:dPt>
          <c:dPt>
            <c:idx val="55"/>
            <c:bubble3D val="0"/>
            <c:spPr>
              <a:solidFill>
                <a:srgbClr val="92D050"/>
              </a:solidFill>
              <a:ln w="3175">
                <a:solidFill>
                  <a:schemeClr val="bg1"/>
                </a:solidFill>
              </a:ln>
              <a:effectLst/>
            </c:spPr>
            <c:extLst>
              <c:ext xmlns:c16="http://schemas.microsoft.com/office/drawing/2014/chart" uri="{C3380CC4-5D6E-409C-BE32-E72D297353CC}">
                <c16:uniqueId val="{0000006F-2F31-47BB-9D4F-3B047FB6D309}"/>
              </c:ext>
            </c:extLst>
          </c:dPt>
          <c:dPt>
            <c:idx val="56"/>
            <c:bubble3D val="0"/>
            <c:spPr>
              <a:solidFill>
                <a:srgbClr val="92D050"/>
              </a:solidFill>
              <a:ln w="3175">
                <a:solidFill>
                  <a:schemeClr val="bg1"/>
                </a:solidFill>
              </a:ln>
              <a:effectLst/>
            </c:spPr>
            <c:extLst>
              <c:ext xmlns:c16="http://schemas.microsoft.com/office/drawing/2014/chart" uri="{C3380CC4-5D6E-409C-BE32-E72D297353CC}">
                <c16:uniqueId val="{00000071-2F31-47BB-9D4F-3B047FB6D309}"/>
              </c:ext>
            </c:extLst>
          </c:dPt>
          <c:dPt>
            <c:idx val="57"/>
            <c:bubble3D val="0"/>
            <c:spPr>
              <a:solidFill>
                <a:srgbClr val="92D050"/>
              </a:solidFill>
              <a:ln w="3175">
                <a:solidFill>
                  <a:schemeClr val="bg1"/>
                </a:solidFill>
              </a:ln>
              <a:effectLst/>
            </c:spPr>
            <c:extLst>
              <c:ext xmlns:c16="http://schemas.microsoft.com/office/drawing/2014/chart" uri="{C3380CC4-5D6E-409C-BE32-E72D297353CC}">
                <c16:uniqueId val="{00000073-2F31-47BB-9D4F-3B047FB6D309}"/>
              </c:ext>
            </c:extLst>
          </c:dPt>
          <c:dPt>
            <c:idx val="58"/>
            <c:bubble3D val="0"/>
            <c:spPr>
              <a:solidFill>
                <a:srgbClr val="92D050"/>
              </a:solidFill>
              <a:ln w="3175">
                <a:solidFill>
                  <a:schemeClr val="bg1"/>
                </a:solidFill>
              </a:ln>
              <a:effectLst/>
            </c:spPr>
            <c:extLst>
              <c:ext xmlns:c16="http://schemas.microsoft.com/office/drawing/2014/chart" uri="{C3380CC4-5D6E-409C-BE32-E72D297353CC}">
                <c16:uniqueId val="{00000075-2F31-47BB-9D4F-3B047FB6D309}"/>
              </c:ext>
            </c:extLst>
          </c:dPt>
          <c:dPt>
            <c:idx val="59"/>
            <c:bubble3D val="0"/>
            <c:spPr>
              <a:solidFill>
                <a:srgbClr val="92D050"/>
              </a:solidFill>
              <a:ln w="3175">
                <a:solidFill>
                  <a:schemeClr val="bg1"/>
                </a:solidFill>
              </a:ln>
              <a:effectLst/>
            </c:spPr>
            <c:extLst>
              <c:ext xmlns:c16="http://schemas.microsoft.com/office/drawing/2014/chart" uri="{C3380CC4-5D6E-409C-BE32-E72D297353CC}">
                <c16:uniqueId val="{00000077-2F31-47BB-9D4F-3B047FB6D309}"/>
              </c:ext>
            </c:extLst>
          </c:dPt>
          <c:dPt>
            <c:idx val="60"/>
            <c:bubble3D val="0"/>
            <c:spPr>
              <a:solidFill>
                <a:srgbClr val="92D050"/>
              </a:solidFill>
              <a:ln w="3175">
                <a:solidFill>
                  <a:schemeClr val="bg1"/>
                </a:solidFill>
              </a:ln>
              <a:effectLst/>
            </c:spPr>
            <c:extLst>
              <c:ext xmlns:c16="http://schemas.microsoft.com/office/drawing/2014/chart" uri="{C3380CC4-5D6E-409C-BE32-E72D297353CC}">
                <c16:uniqueId val="{00000079-2F31-47BB-9D4F-3B047FB6D309}"/>
              </c:ext>
            </c:extLst>
          </c:dPt>
          <c:dPt>
            <c:idx val="61"/>
            <c:bubble3D val="0"/>
            <c:spPr>
              <a:solidFill>
                <a:srgbClr val="92D050"/>
              </a:solidFill>
              <a:ln w="3175">
                <a:solidFill>
                  <a:schemeClr val="bg1"/>
                </a:solidFill>
              </a:ln>
              <a:effectLst/>
            </c:spPr>
            <c:extLst>
              <c:ext xmlns:c16="http://schemas.microsoft.com/office/drawing/2014/chart" uri="{C3380CC4-5D6E-409C-BE32-E72D297353CC}">
                <c16:uniqueId val="{0000007B-2F31-47BB-9D4F-3B047FB6D309}"/>
              </c:ext>
            </c:extLst>
          </c:dPt>
          <c:dPt>
            <c:idx val="62"/>
            <c:bubble3D val="0"/>
            <c:spPr>
              <a:solidFill>
                <a:srgbClr val="92D050"/>
              </a:solidFill>
              <a:ln w="3175">
                <a:solidFill>
                  <a:schemeClr val="bg1"/>
                </a:solidFill>
              </a:ln>
              <a:effectLst/>
            </c:spPr>
            <c:extLst>
              <c:ext xmlns:c16="http://schemas.microsoft.com/office/drawing/2014/chart" uri="{C3380CC4-5D6E-409C-BE32-E72D297353CC}">
                <c16:uniqueId val="{0000007D-2F31-47BB-9D4F-3B047FB6D309}"/>
              </c:ext>
            </c:extLst>
          </c:dPt>
          <c:dPt>
            <c:idx val="63"/>
            <c:bubble3D val="0"/>
            <c:spPr>
              <a:solidFill>
                <a:srgbClr val="92D050"/>
              </a:solidFill>
              <a:ln w="3175">
                <a:solidFill>
                  <a:schemeClr val="bg1"/>
                </a:solidFill>
              </a:ln>
              <a:effectLst/>
            </c:spPr>
            <c:extLst>
              <c:ext xmlns:c16="http://schemas.microsoft.com/office/drawing/2014/chart" uri="{C3380CC4-5D6E-409C-BE32-E72D297353CC}">
                <c16:uniqueId val="{0000007F-2F31-47BB-9D4F-3B047FB6D309}"/>
              </c:ext>
            </c:extLst>
          </c:dPt>
          <c:dPt>
            <c:idx val="64"/>
            <c:bubble3D val="0"/>
            <c:spPr>
              <a:solidFill>
                <a:srgbClr val="92D050"/>
              </a:solidFill>
              <a:ln w="3175">
                <a:solidFill>
                  <a:schemeClr val="bg1"/>
                </a:solidFill>
              </a:ln>
              <a:effectLst/>
            </c:spPr>
            <c:extLst>
              <c:ext xmlns:c16="http://schemas.microsoft.com/office/drawing/2014/chart" uri="{C3380CC4-5D6E-409C-BE32-E72D297353CC}">
                <c16:uniqueId val="{00000081-2F31-47BB-9D4F-3B047FB6D309}"/>
              </c:ext>
            </c:extLst>
          </c:dPt>
          <c:dPt>
            <c:idx val="65"/>
            <c:bubble3D val="0"/>
            <c:spPr>
              <a:solidFill>
                <a:srgbClr val="92D050"/>
              </a:solidFill>
              <a:ln w="3175">
                <a:solidFill>
                  <a:schemeClr val="bg1"/>
                </a:solidFill>
              </a:ln>
              <a:effectLst/>
            </c:spPr>
            <c:extLst>
              <c:ext xmlns:c16="http://schemas.microsoft.com/office/drawing/2014/chart" uri="{C3380CC4-5D6E-409C-BE32-E72D297353CC}">
                <c16:uniqueId val="{00000083-2F31-47BB-9D4F-3B047FB6D309}"/>
              </c:ext>
            </c:extLst>
          </c:dPt>
          <c:dPt>
            <c:idx val="66"/>
            <c:bubble3D val="0"/>
            <c:spPr>
              <a:solidFill>
                <a:srgbClr val="92D050"/>
              </a:solidFill>
              <a:ln w="3175">
                <a:solidFill>
                  <a:schemeClr val="bg1"/>
                </a:solidFill>
              </a:ln>
              <a:effectLst/>
            </c:spPr>
            <c:extLst>
              <c:ext xmlns:c16="http://schemas.microsoft.com/office/drawing/2014/chart" uri="{C3380CC4-5D6E-409C-BE32-E72D297353CC}">
                <c16:uniqueId val="{00000085-2F31-47BB-9D4F-3B047FB6D309}"/>
              </c:ext>
            </c:extLst>
          </c:dPt>
          <c:dPt>
            <c:idx val="67"/>
            <c:bubble3D val="0"/>
            <c:spPr>
              <a:solidFill>
                <a:srgbClr val="92D050"/>
              </a:solidFill>
              <a:ln w="3175">
                <a:solidFill>
                  <a:schemeClr val="bg1"/>
                </a:solidFill>
              </a:ln>
              <a:effectLst/>
            </c:spPr>
            <c:extLst>
              <c:ext xmlns:c16="http://schemas.microsoft.com/office/drawing/2014/chart" uri="{C3380CC4-5D6E-409C-BE32-E72D297353CC}">
                <c16:uniqueId val="{00000087-2F31-47BB-9D4F-3B047FB6D309}"/>
              </c:ext>
            </c:extLst>
          </c:dPt>
          <c:dPt>
            <c:idx val="68"/>
            <c:bubble3D val="0"/>
            <c:spPr>
              <a:solidFill>
                <a:srgbClr val="92D050"/>
              </a:solidFill>
              <a:ln w="3175">
                <a:solidFill>
                  <a:schemeClr val="bg1"/>
                </a:solidFill>
              </a:ln>
              <a:effectLst/>
            </c:spPr>
            <c:extLst>
              <c:ext xmlns:c16="http://schemas.microsoft.com/office/drawing/2014/chart" uri="{C3380CC4-5D6E-409C-BE32-E72D297353CC}">
                <c16:uniqueId val="{00000089-2F31-47BB-9D4F-3B047FB6D309}"/>
              </c:ext>
            </c:extLst>
          </c:dPt>
          <c:dPt>
            <c:idx val="69"/>
            <c:bubble3D val="0"/>
            <c:spPr>
              <a:solidFill>
                <a:srgbClr val="92D050"/>
              </a:solidFill>
              <a:ln w="3175">
                <a:solidFill>
                  <a:schemeClr val="bg1"/>
                </a:solidFill>
              </a:ln>
              <a:effectLst/>
            </c:spPr>
            <c:extLst>
              <c:ext xmlns:c16="http://schemas.microsoft.com/office/drawing/2014/chart" uri="{C3380CC4-5D6E-409C-BE32-E72D297353CC}">
                <c16:uniqueId val="{0000008B-2F31-47BB-9D4F-3B047FB6D309}"/>
              </c:ext>
            </c:extLst>
          </c:dPt>
          <c:dPt>
            <c:idx val="70"/>
            <c:bubble3D val="0"/>
            <c:spPr>
              <a:solidFill>
                <a:srgbClr val="92D050"/>
              </a:solidFill>
              <a:ln w="3175">
                <a:solidFill>
                  <a:schemeClr val="bg1"/>
                </a:solidFill>
              </a:ln>
              <a:effectLst/>
            </c:spPr>
            <c:extLst>
              <c:ext xmlns:c16="http://schemas.microsoft.com/office/drawing/2014/chart" uri="{C3380CC4-5D6E-409C-BE32-E72D297353CC}">
                <c16:uniqueId val="{0000008D-2F31-47BB-9D4F-3B047FB6D309}"/>
              </c:ext>
            </c:extLst>
          </c:dPt>
          <c:dPt>
            <c:idx val="71"/>
            <c:bubble3D val="0"/>
            <c:spPr>
              <a:solidFill>
                <a:srgbClr val="92D050"/>
              </a:solidFill>
              <a:ln w="3175">
                <a:solidFill>
                  <a:schemeClr val="bg1"/>
                </a:solidFill>
              </a:ln>
              <a:effectLst/>
            </c:spPr>
            <c:extLst>
              <c:ext xmlns:c16="http://schemas.microsoft.com/office/drawing/2014/chart" uri="{C3380CC4-5D6E-409C-BE32-E72D297353CC}">
                <c16:uniqueId val="{0000008F-2F31-47BB-9D4F-3B047FB6D309}"/>
              </c:ext>
            </c:extLst>
          </c:dPt>
          <c:dPt>
            <c:idx val="72"/>
            <c:bubble3D val="0"/>
            <c:spPr>
              <a:solidFill>
                <a:srgbClr val="92D050"/>
              </a:solidFill>
              <a:ln w="3175">
                <a:solidFill>
                  <a:schemeClr val="bg1"/>
                </a:solidFill>
              </a:ln>
              <a:effectLst/>
            </c:spPr>
            <c:extLst>
              <c:ext xmlns:c16="http://schemas.microsoft.com/office/drawing/2014/chart" uri="{C3380CC4-5D6E-409C-BE32-E72D297353CC}">
                <c16:uniqueId val="{00000091-2F31-47BB-9D4F-3B047FB6D309}"/>
              </c:ext>
            </c:extLst>
          </c:dPt>
          <c:dPt>
            <c:idx val="73"/>
            <c:bubble3D val="0"/>
            <c:spPr>
              <a:solidFill>
                <a:srgbClr val="92D050"/>
              </a:solidFill>
              <a:ln w="3175">
                <a:solidFill>
                  <a:schemeClr val="bg1"/>
                </a:solidFill>
              </a:ln>
              <a:effectLst/>
            </c:spPr>
            <c:extLst>
              <c:ext xmlns:c16="http://schemas.microsoft.com/office/drawing/2014/chart" uri="{C3380CC4-5D6E-409C-BE32-E72D297353CC}">
                <c16:uniqueId val="{00000093-2F31-47BB-9D4F-3B047FB6D309}"/>
              </c:ext>
            </c:extLst>
          </c:dPt>
          <c:dPt>
            <c:idx val="74"/>
            <c:bubble3D val="0"/>
            <c:spPr>
              <a:solidFill>
                <a:srgbClr val="92D050"/>
              </a:solidFill>
              <a:ln w="3175">
                <a:solidFill>
                  <a:schemeClr val="bg1"/>
                </a:solidFill>
              </a:ln>
              <a:effectLst/>
            </c:spPr>
            <c:extLst>
              <c:ext xmlns:c16="http://schemas.microsoft.com/office/drawing/2014/chart" uri="{C3380CC4-5D6E-409C-BE32-E72D297353CC}">
                <c16:uniqueId val="{00000095-2F31-47BB-9D4F-3B047FB6D309}"/>
              </c:ext>
            </c:extLst>
          </c:dPt>
          <c:dPt>
            <c:idx val="75"/>
            <c:bubble3D val="0"/>
            <c:spPr>
              <a:solidFill>
                <a:srgbClr val="92D050"/>
              </a:solidFill>
              <a:ln w="3175">
                <a:solidFill>
                  <a:schemeClr val="bg1"/>
                </a:solidFill>
              </a:ln>
              <a:effectLst/>
            </c:spPr>
            <c:extLst>
              <c:ext xmlns:c16="http://schemas.microsoft.com/office/drawing/2014/chart" uri="{C3380CC4-5D6E-409C-BE32-E72D297353CC}">
                <c16:uniqueId val="{00000097-2F31-47BB-9D4F-3B047FB6D309}"/>
              </c:ext>
            </c:extLst>
          </c:dPt>
          <c:dPt>
            <c:idx val="76"/>
            <c:bubble3D val="0"/>
            <c:spPr>
              <a:solidFill>
                <a:srgbClr val="92D050"/>
              </a:solidFill>
              <a:ln w="3175">
                <a:solidFill>
                  <a:schemeClr val="bg1"/>
                </a:solidFill>
              </a:ln>
              <a:effectLst/>
            </c:spPr>
            <c:extLst>
              <c:ext xmlns:c16="http://schemas.microsoft.com/office/drawing/2014/chart" uri="{C3380CC4-5D6E-409C-BE32-E72D297353CC}">
                <c16:uniqueId val="{00000099-2F31-47BB-9D4F-3B047FB6D309}"/>
              </c:ext>
            </c:extLst>
          </c:dPt>
          <c:dPt>
            <c:idx val="77"/>
            <c:bubble3D val="0"/>
            <c:spPr>
              <a:solidFill>
                <a:srgbClr val="92D050"/>
              </a:solidFill>
              <a:ln w="3175">
                <a:solidFill>
                  <a:schemeClr val="bg1"/>
                </a:solidFill>
              </a:ln>
              <a:effectLst/>
            </c:spPr>
            <c:extLst>
              <c:ext xmlns:c16="http://schemas.microsoft.com/office/drawing/2014/chart" uri="{C3380CC4-5D6E-409C-BE32-E72D297353CC}">
                <c16:uniqueId val="{0000009B-2F31-47BB-9D4F-3B047FB6D309}"/>
              </c:ext>
            </c:extLst>
          </c:dPt>
          <c:dPt>
            <c:idx val="78"/>
            <c:bubble3D val="0"/>
            <c:spPr>
              <a:solidFill>
                <a:srgbClr val="92D050"/>
              </a:solidFill>
              <a:ln w="3175">
                <a:solidFill>
                  <a:schemeClr val="bg1"/>
                </a:solidFill>
              </a:ln>
              <a:effectLst/>
            </c:spPr>
            <c:extLst>
              <c:ext xmlns:c16="http://schemas.microsoft.com/office/drawing/2014/chart" uri="{C3380CC4-5D6E-409C-BE32-E72D297353CC}">
                <c16:uniqueId val="{0000009D-2F31-47BB-9D4F-3B047FB6D309}"/>
              </c:ext>
            </c:extLst>
          </c:dPt>
          <c:dPt>
            <c:idx val="79"/>
            <c:bubble3D val="0"/>
            <c:spPr>
              <a:solidFill>
                <a:srgbClr val="92D050"/>
              </a:solidFill>
              <a:ln w="3175">
                <a:solidFill>
                  <a:schemeClr val="bg1"/>
                </a:solidFill>
              </a:ln>
              <a:effectLst/>
            </c:spPr>
            <c:extLst>
              <c:ext xmlns:c16="http://schemas.microsoft.com/office/drawing/2014/chart" uri="{C3380CC4-5D6E-409C-BE32-E72D297353CC}">
                <c16:uniqueId val="{0000009F-2F31-47BB-9D4F-3B047FB6D309}"/>
              </c:ext>
            </c:extLst>
          </c:dPt>
          <c:dPt>
            <c:idx val="80"/>
            <c:bubble3D val="0"/>
            <c:spPr>
              <a:solidFill>
                <a:srgbClr val="92D050"/>
              </a:solidFill>
              <a:ln w="3175">
                <a:solidFill>
                  <a:schemeClr val="bg1"/>
                </a:solidFill>
              </a:ln>
              <a:effectLst/>
            </c:spPr>
            <c:extLst>
              <c:ext xmlns:c16="http://schemas.microsoft.com/office/drawing/2014/chart" uri="{C3380CC4-5D6E-409C-BE32-E72D297353CC}">
                <c16:uniqueId val="{000000A1-2F31-47BB-9D4F-3B047FB6D309}"/>
              </c:ext>
            </c:extLst>
          </c:dPt>
          <c:dPt>
            <c:idx val="81"/>
            <c:bubble3D val="0"/>
            <c:spPr>
              <a:solidFill>
                <a:srgbClr val="92D050"/>
              </a:solidFill>
              <a:ln w="3175">
                <a:solidFill>
                  <a:schemeClr val="bg1"/>
                </a:solidFill>
              </a:ln>
              <a:effectLst/>
            </c:spPr>
            <c:extLst>
              <c:ext xmlns:c16="http://schemas.microsoft.com/office/drawing/2014/chart" uri="{C3380CC4-5D6E-409C-BE32-E72D297353CC}">
                <c16:uniqueId val="{000000A3-2F31-47BB-9D4F-3B047FB6D309}"/>
              </c:ext>
            </c:extLst>
          </c:dPt>
          <c:dPt>
            <c:idx val="82"/>
            <c:bubble3D val="0"/>
            <c:spPr>
              <a:solidFill>
                <a:srgbClr val="92D050"/>
              </a:solidFill>
              <a:ln w="3175">
                <a:solidFill>
                  <a:schemeClr val="bg1"/>
                </a:solidFill>
              </a:ln>
              <a:effectLst/>
            </c:spPr>
            <c:extLst>
              <c:ext xmlns:c16="http://schemas.microsoft.com/office/drawing/2014/chart" uri="{C3380CC4-5D6E-409C-BE32-E72D297353CC}">
                <c16:uniqueId val="{000000A5-2F31-47BB-9D4F-3B047FB6D309}"/>
              </c:ext>
            </c:extLst>
          </c:dPt>
          <c:dPt>
            <c:idx val="83"/>
            <c:bubble3D val="0"/>
            <c:spPr>
              <a:solidFill>
                <a:srgbClr val="92D050"/>
              </a:solidFill>
              <a:ln w="3175">
                <a:solidFill>
                  <a:schemeClr val="bg1"/>
                </a:solidFill>
              </a:ln>
              <a:effectLst/>
            </c:spPr>
            <c:extLst>
              <c:ext xmlns:c16="http://schemas.microsoft.com/office/drawing/2014/chart" uri="{C3380CC4-5D6E-409C-BE32-E72D297353CC}">
                <c16:uniqueId val="{000000A7-2F31-47BB-9D4F-3B047FB6D309}"/>
              </c:ext>
            </c:extLst>
          </c:dPt>
          <c:dPt>
            <c:idx val="84"/>
            <c:bubble3D val="0"/>
            <c:spPr>
              <a:solidFill>
                <a:srgbClr val="92D050"/>
              </a:solidFill>
              <a:ln w="3175">
                <a:solidFill>
                  <a:schemeClr val="bg1"/>
                </a:solidFill>
              </a:ln>
              <a:effectLst/>
            </c:spPr>
            <c:extLst>
              <c:ext xmlns:c16="http://schemas.microsoft.com/office/drawing/2014/chart" uri="{C3380CC4-5D6E-409C-BE32-E72D297353CC}">
                <c16:uniqueId val="{000000A9-2F31-47BB-9D4F-3B047FB6D309}"/>
              </c:ext>
            </c:extLst>
          </c:dPt>
          <c:dPt>
            <c:idx val="85"/>
            <c:bubble3D val="0"/>
            <c:spPr>
              <a:solidFill>
                <a:srgbClr val="92D050"/>
              </a:solidFill>
              <a:ln w="3175">
                <a:solidFill>
                  <a:schemeClr val="bg1"/>
                </a:solidFill>
              </a:ln>
              <a:effectLst/>
            </c:spPr>
            <c:extLst>
              <c:ext xmlns:c16="http://schemas.microsoft.com/office/drawing/2014/chart" uri="{C3380CC4-5D6E-409C-BE32-E72D297353CC}">
                <c16:uniqueId val="{000000AB-2F31-47BB-9D4F-3B047FB6D309}"/>
              </c:ext>
            </c:extLst>
          </c:dPt>
          <c:dPt>
            <c:idx val="86"/>
            <c:bubble3D val="0"/>
            <c:spPr>
              <a:solidFill>
                <a:srgbClr val="92D050"/>
              </a:solidFill>
              <a:ln w="3175">
                <a:solidFill>
                  <a:schemeClr val="bg1"/>
                </a:solidFill>
              </a:ln>
              <a:effectLst/>
            </c:spPr>
            <c:extLst>
              <c:ext xmlns:c16="http://schemas.microsoft.com/office/drawing/2014/chart" uri="{C3380CC4-5D6E-409C-BE32-E72D297353CC}">
                <c16:uniqueId val="{000000AD-2F31-47BB-9D4F-3B047FB6D309}"/>
              </c:ext>
            </c:extLst>
          </c:dPt>
          <c:dPt>
            <c:idx val="87"/>
            <c:bubble3D val="0"/>
            <c:spPr>
              <a:solidFill>
                <a:srgbClr val="92D050"/>
              </a:solidFill>
              <a:ln w="3175">
                <a:solidFill>
                  <a:schemeClr val="bg1"/>
                </a:solidFill>
              </a:ln>
              <a:effectLst/>
            </c:spPr>
            <c:extLst>
              <c:ext xmlns:c16="http://schemas.microsoft.com/office/drawing/2014/chart" uri="{C3380CC4-5D6E-409C-BE32-E72D297353CC}">
                <c16:uniqueId val="{000000AF-2F31-47BB-9D4F-3B047FB6D309}"/>
              </c:ext>
            </c:extLst>
          </c:dPt>
          <c:dPt>
            <c:idx val="88"/>
            <c:bubble3D val="0"/>
            <c:spPr>
              <a:solidFill>
                <a:srgbClr val="92D050"/>
              </a:solidFill>
              <a:ln w="3175">
                <a:solidFill>
                  <a:schemeClr val="bg1"/>
                </a:solidFill>
              </a:ln>
              <a:effectLst/>
            </c:spPr>
            <c:extLst>
              <c:ext xmlns:c16="http://schemas.microsoft.com/office/drawing/2014/chart" uri="{C3380CC4-5D6E-409C-BE32-E72D297353CC}">
                <c16:uniqueId val="{000000B1-2F31-47BB-9D4F-3B047FB6D309}"/>
              </c:ext>
            </c:extLst>
          </c:dPt>
          <c:dPt>
            <c:idx val="89"/>
            <c:bubble3D val="0"/>
            <c:spPr>
              <a:solidFill>
                <a:srgbClr val="92D050"/>
              </a:solidFill>
              <a:ln w="3175">
                <a:solidFill>
                  <a:schemeClr val="bg1"/>
                </a:solidFill>
              </a:ln>
              <a:effectLst/>
            </c:spPr>
            <c:extLst>
              <c:ext xmlns:c16="http://schemas.microsoft.com/office/drawing/2014/chart" uri="{C3380CC4-5D6E-409C-BE32-E72D297353CC}">
                <c16:uniqueId val="{000000B3-2F31-47BB-9D4F-3B047FB6D309}"/>
              </c:ext>
            </c:extLst>
          </c:dPt>
          <c:dPt>
            <c:idx val="90"/>
            <c:bubble3D val="0"/>
            <c:spPr>
              <a:solidFill>
                <a:srgbClr val="92D050"/>
              </a:solidFill>
              <a:ln w="3175">
                <a:solidFill>
                  <a:schemeClr val="bg1"/>
                </a:solidFill>
              </a:ln>
              <a:effectLst/>
            </c:spPr>
            <c:extLst>
              <c:ext xmlns:c16="http://schemas.microsoft.com/office/drawing/2014/chart" uri="{C3380CC4-5D6E-409C-BE32-E72D297353CC}">
                <c16:uniqueId val="{000000B5-2F31-47BB-9D4F-3B047FB6D309}"/>
              </c:ext>
            </c:extLst>
          </c:dPt>
          <c:dPt>
            <c:idx val="91"/>
            <c:bubble3D val="0"/>
            <c:spPr>
              <a:solidFill>
                <a:srgbClr val="92D050"/>
              </a:solidFill>
              <a:ln w="3175">
                <a:solidFill>
                  <a:schemeClr val="bg1"/>
                </a:solidFill>
              </a:ln>
              <a:effectLst/>
            </c:spPr>
            <c:extLst>
              <c:ext xmlns:c16="http://schemas.microsoft.com/office/drawing/2014/chart" uri="{C3380CC4-5D6E-409C-BE32-E72D297353CC}">
                <c16:uniqueId val="{000000B7-2F31-47BB-9D4F-3B047FB6D309}"/>
              </c:ext>
            </c:extLst>
          </c:dPt>
          <c:dPt>
            <c:idx val="92"/>
            <c:bubble3D val="0"/>
            <c:spPr>
              <a:solidFill>
                <a:srgbClr val="92D050"/>
              </a:solidFill>
              <a:ln w="3175">
                <a:solidFill>
                  <a:schemeClr val="bg1"/>
                </a:solidFill>
              </a:ln>
              <a:effectLst/>
            </c:spPr>
            <c:extLst>
              <c:ext xmlns:c16="http://schemas.microsoft.com/office/drawing/2014/chart" uri="{C3380CC4-5D6E-409C-BE32-E72D297353CC}">
                <c16:uniqueId val="{000000B9-2F31-47BB-9D4F-3B047FB6D309}"/>
              </c:ext>
            </c:extLst>
          </c:dPt>
          <c:dPt>
            <c:idx val="93"/>
            <c:bubble3D val="0"/>
            <c:spPr>
              <a:solidFill>
                <a:srgbClr val="92D050"/>
              </a:solidFill>
              <a:ln w="3175">
                <a:solidFill>
                  <a:schemeClr val="bg1"/>
                </a:solidFill>
              </a:ln>
              <a:effectLst/>
            </c:spPr>
            <c:extLst>
              <c:ext xmlns:c16="http://schemas.microsoft.com/office/drawing/2014/chart" uri="{C3380CC4-5D6E-409C-BE32-E72D297353CC}">
                <c16:uniqueId val="{000000BB-2F31-47BB-9D4F-3B047FB6D309}"/>
              </c:ext>
            </c:extLst>
          </c:dPt>
          <c:dPt>
            <c:idx val="94"/>
            <c:bubble3D val="0"/>
            <c:spPr>
              <a:solidFill>
                <a:srgbClr val="92D050"/>
              </a:solidFill>
              <a:ln w="3175">
                <a:solidFill>
                  <a:schemeClr val="bg1"/>
                </a:solidFill>
              </a:ln>
              <a:effectLst/>
            </c:spPr>
            <c:extLst>
              <c:ext xmlns:c16="http://schemas.microsoft.com/office/drawing/2014/chart" uri="{C3380CC4-5D6E-409C-BE32-E72D297353CC}">
                <c16:uniqueId val="{000000BD-2F31-47BB-9D4F-3B047FB6D309}"/>
              </c:ext>
            </c:extLst>
          </c:dPt>
          <c:dPt>
            <c:idx val="95"/>
            <c:bubble3D val="0"/>
            <c:spPr>
              <a:solidFill>
                <a:srgbClr val="92D050"/>
              </a:solidFill>
              <a:ln w="3175">
                <a:solidFill>
                  <a:schemeClr val="bg1"/>
                </a:solidFill>
              </a:ln>
              <a:effectLst/>
            </c:spPr>
            <c:extLst>
              <c:ext xmlns:c16="http://schemas.microsoft.com/office/drawing/2014/chart" uri="{C3380CC4-5D6E-409C-BE32-E72D297353CC}">
                <c16:uniqueId val="{000000BF-2F31-47BB-9D4F-3B047FB6D309}"/>
              </c:ext>
            </c:extLst>
          </c:dPt>
          <c:dPt>
            <c:idx val="96"/>
            <c:bubble3D val="0"/>
            <c:spPr>
              <a:solidFill>
                <a:srgbClr val="92D050"/>
              </a:solidFill>
              <a:ln w="3175">
                <a:solidFill>
                  <a:schemeClr val="bg1"/>
                </a:solidFill>
              </a:ln>
              <a:effectLst/>
            </c:spPr>
            <c:extLst>
              <c:ext xmlns:c16="http://schemas.microsoft.com/office/drawing/2014/chart" uri="{C3380CC4-5D6E-409C-BE32-E72D297353CC}">
                <c16:uniqueId val="{000000C1-2F31-47BB-9D4F-3B047FB6D309}"/>
              </c:ext>
            </c:extLst>
          </c:dPt>
          <c:dPt>
            <c:idx val="97"/>
            <c:bubble3D val="0"/>
            <c:spPr>
              <a:solidFill>
                <a:srgbClr val="92D050"/>
              </a:solidFill>
              <a:ln w="3175">
                <a:solidFill>
                  <a:schemeClr val="bg1"/>
                </a:solidFill>
              </a:ln>
              <a:effectLst/>
            </c:spPr>
            <c:extLst>
              <c:ext xmlns:c16="http://schemas.microsoft.com/office/drawing/2014/chart" uri="{C3380CC4-5D6E-409C-BE32-E72D297353CC}">
                <c16:uniqueId val="{000000C3-2F31-47BB-9D4F-3B047FB6D309}"/>
              </c:ext>
            </c:extLst>
          </c:dPt>
          <c:dPt>
            <c:idx val="98"/>
            <c:bubble3D val="0"/>
            <c:spPr>
              <a:solidFill>
                <a:srgbClr val="92D050"/>
              </a:solidFill>
              <a:ln w="3175">
                <a:solidFill>
                  <a:schemeClr val="bg1"/>
                </a:solidFill>
              </a:ln>
              <a:effectLst/>
            </c:spPr>
            <c:extLst>
              <c:ext xmlns:c16="http://schemas.microsoft.com/office/drawing/2014/chart" uri="{C3380CC4-5D6E-409C-BE32-E72D297353CC}">
                <c16:uniqueId val="{000000C5-2F31-47BB-9D4F-3B047FB6D309}"/>
              </c:ext>
            </c:extLst>
          </c:dPt>
          <c:dPt>
            <c:idx val="99"/>
            <c:bubble3D val="0"/>
            <c:spPr>
              <a:solidFill>
                <a:srgbClr val="92D050"/>
              </a:solidFill>
              <a:ln w="3175">
                <a:solidFill>
                  <a:schemeClr val="bg1"/>
                </a:solidFill>
              </a:ln>
              <a:effectLst/>
            </c:spPr>
            <c:extLst>
              <c:ext xmlns:c16="http://schemas.microsoft.com/office/drawing/2014/chart" uri="{C3380CC4-5D6E-409C-BE32-E72D297353CC}">
                <c16:uniqueId val="{000000C7-2F31-47BB-9D4F-3B047FB6D309}"/>
              </c:ext>
            </c:extLst>
          </c:dPt>
          <c:dPt>
            <c:idx val="100"/>
            <c:bubble3D val="0"/>
            <c:spPr>
              <a:noFill/>
              <a:ln w="3175">
                <a:solidFill>
                  <a:schemeClr val="bg1"/>
                </a:solidFill>
              </a:ln>
              <a:effectLst/>
            </c:spPr>
            <c:extLst>
              <c:ext xmlns:c16="http://schemas.microsoft.com/office/drawing/2014/chart" uri="{C3380CC4-5D6E-409C-BE32-E72D297353CC}">
                <c16:uniqueId val="{00000064-621E-4AC9-AE6C-B16D8E0A2FEF}"/>
              </c:ext>
            </c:extLst>
          </c:dPt>
          <c:val>
            <c:numRef>
              <c:f>Gauge!$O$2:$O$102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00-621E-4AC9-AE6C-B16D8E0A2FEF}"/>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bg2"/>
            </a:solidFill>
            <a:ln w="3175"/>
          </c:spPr>
          <c:dPt>
            <c:idx val="0"/>
            <c:bubble3D val="0"/>
            <c:spPr>
              <a:solidFill>
                <a:schemeClr val="bg2"/>
              </a:solidFill>
              <a:ln w="3175">
                <a:solidFill>
                  <a:schemeClr val="lt1"/>
                </a:solidFill>
              </a:ln>
              <a:effectLst/>
            </c:spPr>
            <c:extLst>
              <c:ext xmlns:c16="http://schemas.microsoft.com/office/drawing/2014/chart" uri="{C3380CC4-5D6E-409C-BE32-E72D297353CC}">
                <c16:uniqueId val="{00000001-3E6A-428E-BB6A-5830BA276AA9}"/>
              </c:ext>
            </c:extLst>
          </c:dPt>
          <c:dPt>
            <c:idx val="1"/>
            <c:bubble3D val="0"/>
            <c:spPr>
              <a:solidFill>
                <a:schemeClr val="bg2"/>
              </a:solidFill>
              <a:ln w="3175">
                <a:solidFill>
                  <a:schemeClr val="lt1"/>
                </a:solidFill>
              </a:ln>
              <a:effectLst/>
            </c:spPr>
            <c:extLst>
              <c:ext xmlns:c16="http://schemas.microsoft.com/office/drawing/2014/chart" uri="{C3380CC4-5D6E-409C-BE32-E72D297353CC}">
                <c16:uniqueId val="{00000003-3E6A-428E-BB6A-5830BA276AA9}"/>
              </c:ext>
            </c:extLst>
          </c:dPt>
          <c:dPt>
            <c:idx val="2"/>
            <c:bubble3D val="0"/>
            <c:spPr>
              <a:solidFill>
                <a:schemeClr val="bg2"/>
              </a:solidFill>
              <a:ln w="3175">
                <a:solidFill>
                  <a:schemeClr val="lt1"/>
                </a:solidFill>
              </a:ln>
              <a:effectLst/>
            </c:spPr>
            <c:extLst>
              <c:ext xmlns:c16="http://schemas.microsoft.com/office/drawing/2014/chart" uri="{C3380CC4-5D6E-409C-BE32-E72D297353CC}">
                <c16:uniqueId val="{00000005-3E6A-428E-BB6A-5830BA276AA9}"/>
              </c:ext>
            </c:extLst>
          </c:dPt>
          <c:dPt>
            <c:idx val="3"/>
            <c:bubble3D val="0"/>
            <c:spPr>
              <a:solidFill>
                <a:schemeClr val="bg2"/>
              </a:solidFill>
              <a:ln w="3175">
                <a:solidFill>
                  <a:schemeClr val="lt1"/>
                </a:solidFill>
              </a:ln>
              <a:effectLst/>
            </c:spPr>
            <c:extLst>
              <c:ext xmlns:c16="http://schemas.microsoft.com/office/drawing/2014/chart" uri="{C3380CC4-5D6E-409C-BE32-E72D297353CC}">
                <c16:uniqueId val="{00000007-3E6A-428E-BB6A-5830BA276AA9}"/>
              </c:ext>
            </c:extLst>
          </c:dPt>
          <c:dPt>
            <c:idx val="4"/>
            <c:bubble3D val="0"/>
            <c:spPr>
              <a:solidFill>
                <a:schemeClr val="bg2"/>
              </a:solidFill>
              <a:ln w="3175">
                <a:solidFill>
                  <a:schemeClr val="lt1"/>
                </a:solidFill>
              </a:ln>
              <a:effectLst/>
            </c:spPr>
            <c:extLst>
              <c:ext xmlns:c16="http://schemas.microsoft.com/office/drawing/2014/chart" uri="{C3380CC4-5D6E-409C-BE32-E72D297353CC}">
                <c16:uniqueId val="{00000009-3E6A-428E-BB6A-5830BA276AA9}"/>
              </c:ext>
            </c:extLst>
          </c:dPt>
          <c:dPt>
            <c:idx val="5"/>
            <c:bubble3D val="0"/>
            <c:spPr>
              <a:solidFill>
                <a:schemeClr val="bg2"/>
              </a:solidFill>
              <a:ln w="3175">
                <a:solidFill>
                  <a:schemeClr val="lt1"/>
                </a:solidFill>
              </a:ln>
              <a:effectLst/>
            </c:spPr>
            <c:extLst>
              <c:ext xmlns:c16="http://schemas.microsoft.com/office/drawing/2014/chart" uri="{C3380CC4-5D6E-409C-BE32-E72D297353CC}">
                <c16:uniqueId val="{0000000B-3E6A-428E-BB6A-5830BA276AA9}"/>
              </c:ext>
            </c:extLst>
          </c:dPt>
          <c:dPt>
            <c:idx val="6"/>
            <c:bubble3D val="0"/>
            <c:spPr>
              <a:solidFill>
                <a:schemeClr val="bg2"/>
              </a:solidFill>
              <a:ln w="3175">
                <a:solidFill>
                  <a:schemeClr val="lt1"/>
                </a:solidFill>
              </a:ln>
              <a:effectLst/>
            </c:spPr>
            <c:extLst>
              <c:ext xmlns:c16="http://schemas.microsoft.com/office/drawing/2014/chart" uri="{C3380CC4-5D6E-409C-BE32-E72D297353CC}">
                <c16:uniqueId val="{0000000D-3E6A-428E-BB6A-5830BA276AA9}"/>
              </c:ext>
            </c:extLst>
          </c:dPt>
          <c:dPt>
            <c:idx val="7"/>
            <c:bubble3D val="0"/>
            <c:spPr>
              <a:solidFill>
                <a:schemeClr val="bg2"/>
              </a:solidFill>
              <a:ln w="3175">
                <a:solidFill>
                  <a:schemeClr val="lt1"/>
                </a:solidFill>
              </a:ln>
              <a:effectLst/>
            </c:spPr>
            <c:extLst>
              <c:ext xmlns:c16="http://schemas.microsoft.com/office/drawing/2014/chart" uri="{C3380CC4-5D6E-409C-BE32-E72D297353CC}">
                <c16:uniqueId val="{0000000F-3E6A-428E-BB6A-5830BA276AA9}"/>
              </c:ext>
            </c:extLst>
          </c:dPt>
          <c:dPt>
            <c:idx val="8"/>
            <c:bubble3D val="0"/>
            <c:spPr>
              <a:solidFill>
                <a:schemeClr val="bg2"/>
              </a:solidFill>
              <a:ln w="3175">
                <a:solidFill>
                  <a:schemeClr val="lt1"/>
                </a:solidFill>
              </a:ln>
              <a:effectLst/>
            </c:spPr>
            <c:extLst>
              <c:ext xmlns:c16="http://schemas.microsoft.com/office/drawing/2014/chart" uri="{C3380CC4-5D6E-409C-BE32-E72D297353CC}">
                <c16:uniqueId val="{00000011-3E6A-428E-BB6A-5830BA276AA9}"/>
              </c:ext>
            </c:extLst>
          </c:dPt>
          <c:dPt>
            <c:idx val="9"/>
            <c:bubble3D val="0"/>
            <c:spPr>
              <a:solidFill>
                <a:schemeClr val="bg2"/>
              </a:solidFill>
              <a:ln w="3175">
                <a:solidFill>
                  <a:schemeClr val="lt1"/>
                </a:solidFill>
              </a:ln>
              <a:effectLst/>
            </c:spPr>
            <c:extLst>
              <c:ext xmlns:c16="http://schemas.microsoft.com/office/drawing/2014/chart" uri="{C3380CC4-5D6E-409C-BE32-E72D297353CC}">
                <c16:uniqueId val="{00000013-3E6A-428E-BB6A-5830BA276AA9}"/>
              </c:ext>
            </c:extLst>
          </c:dPt>
          <c:dPt>
            <c:idx val="10"/>
            <c:bubble3D val="0"/>
            <c:spPr>
              <a:solidFill>
                <a:schemeClr val="bg2"/>
              </a:solidFill>
              <a:ln w="3175">
                <a:solidFill>
                  <a:schemeClr val="lt1"/>
                </a:solidFill>
              </a:ln>
              <a:effectLst/>
            </c:spPr>
            <c:extLst>
              <c:ext xmlns:c16="http://schemas.microsoft.com/office/drawing/2014/chart" uri="{C3380CC4-5D6E-409C-BE32-E72D297353CC}">
                <c16:uniqueId val="{00000015-3E6A-428E-BB6A-5830BA276AA9}"/>
              </c:ext>
            </c:extLst>
          </c:dPt>
          <c:dPt>
            <c:idx val="11"/>
            <c:bubble3D val="0"/>
            <c:spPr>
              <a:solidFill>
                <a:schemeClr val="bg2"/>
              </a:solidFill>
              <a:ln w="3175">
                <a:solidFill>
                  <a:schemeClr val="lt1"/>
                </a:solidFill>
              </a:ln>
              <a:effectLst/>
            </c:spPr>
            <c:extLst>
              <c:ext xmlns:c16="http://schemas.microsoft.com/office/drawing/2014/chart" uri="{C3380CC4-5D6E-409C-BE32-E72D297353CC}">
                <c16:uniqueId val="{00000017-3E6A-428E-BB6A-5830BA276AA9}"/>
              </c:ext>
            </c:extLst>
          </c:dPt>
          <c:dPt>
            <c:idx val="12"/>
            <c:bubble3D val="0"/>
            <c:spPr>
              <a:solidFill>
                <a:schemeClr val="bg2"/>
              </a:solidFill>
              <a:ln w="3175">
                <a:solidFill>
                  <a:schemeClr val="lt1"/>
                </a:solidFill>
              </a:ln>
              <a:effectLst/>
            </c:spPr>
            <c:extLst>
              <c:ext xmlns:c16="http://schemas.microsoft.com/office/drawing/2014/chart" uri="{C3380CC4-5D6E-409C-BE32-E72D297353CC}">
                <c16:uniqueId val="{00000019-3E6A-428E-BB6A-5830BA276AA9}"/>
              </c:ext>
            </c:extLst>
          </c:dPt>
          <c:dPt>
            <c:idx val="13"/>
            <c:bubble3D val="0"/>
            <c:spPr>
              <a:solidFill>
                <a:schemeClr val="bg2"/>
              </a:solidFill>
              <a:ln w="3175">
                <a:solidFill>
                  <a:schemeClr val="lt1"/>
                </a:solidFill>
              </a:ln>
              <a:effectLst/>
            </c:spPr>
            <c:extLst>
              <c:ext xmlns:c16="http://schemas.microsoft.com/office/drawing/2014/chart" uri="{C3380CC4-5D6E-409C-BE32-E72D297353CC}">
                <c16:uniqueId val="{0000001B-3E6A-428E-BB6A-5830BA276AA9}"/>
              </c:ext>
            </c:extLst>
          </c:dPt>
          <c:dPt>
            <c:idx val="14"/>
            <c:bubble3D val="0"/>
            <c:spPr>
              <a:solidFill>
                <a:schemeClr val="bg2"/>
              </a:solidFill>
              <a:ln w="3175">
                <a:solidFill>
                  <a:schemeClr val="lt1"/>
                </a:solidFill>
              </a:ln>
              <a:effectLst/>
            </c:spPr>
            <c:extLst>
              <c:ext xmlns:c16="http://schemas.microsoft.com/office/drawing/2014/chart" uri="{C3380CC4-5D6E-409C-BE32-E72D297353CC}">
                <c16:uniqueId val="{0000001D-3E6A-428E-BB6A-5830BA276AA9}"/>
              </c:ext>
            </c:extLst>
          </c:dPt>
          <c:dPt>
            <c:idx val="15"/>
            <c:bubble3D val="0"/>
            <c:spPr>
              <a:solidFill>
                <a:schemeClr val="bg2"/>
              </a:solidFill>
              <a:ln w="3175">
                <a:solidFill>
                  <a:schemeClr val="lt1"/>
                </a:solidFill>
              </a:ln>
              <a:effectLst/>
            </c:spPr>
            <c:extLst>
              <c:ext xmlns:c16="http://schemas.microsoft.com/office/drawing/2014/chart" uri="{C3380CC4-5D6E-409C-BE32-E72D297353CC}">
                <c16:uniqueId val="{0000001F-3E6A-428E-BB6A-5830BA276AA9}"/>
              </c:ext>
            </c:extLst>
          </c:dPt>
          <c:dPt>
            <c:idx val="16"/>
            <c:bubble3D val="0"/>
            <c:spPr>
              <a:solidFill>
                <a:schemeClr val="bg2"/>
              </a:solidFill>
              <a:ln w="3175">
                <a:solidFill>
                  <a:schemeClr val="lt1"/>
                </a:solidFill>
              </a:ln>
              <a:effectLst/>
            </c:spPr>
            <c:extLst>
              <c:ext xmlns:c16="http://schemas.microsoft.com/office/drawing/2014/chart" uri="{C3380CC4-5D6E-409C-BE32-E72D297353CC}">
                <c16:uniqueId val="{00000021-3E6A-428E-BB6A-5830BA276AA9}"/>
              </c:ext>
            </c:extLst>
          </c:dPt>
          <c:dPt>
            <c:idx val="17"/>
            <c:bubble3D val="0"/>
            <c:spPr>
              <a:solidFill>
                <a:schemeClr val="bg2"/>
              </a:solidFill>
              <a:ln w="3175">
                <a:solidFill>
                  <a:schemeClr val="lt1"/>
                </a:solidFill>
              </a:ln>
              <a:effectLst/>
            </c:spPr>
            <c:extLst>
              <c:ext xmlns:c16="http://schemas.microsoft.com/office/drawing/2014/chart" uri="{C3380CC4-5D6E-409C-BE32-E72D297353CC}">
                <c16:uniqueId val="{00000023-3E6A-428E-BB6A-5830BA276AA9}"/>
              </c:ext>
            </c:extLst>
          </c:dPt>
          <c:dPt>
            <c:idx val="18"/>
            <c:bubble3D val="0"/>
            <c:spPr>
              <a:solidFill>
                <a:schemeClr val="bg2"/>
              </a:solidFill>
              <a:ln w="3175">
                <a:solidFill>
                  <a:schemeClr val="lt1"/>
                </a:solidFill>
              </a:ln>
              <a:effectLst/>
            </c:spPr>
            <c:extLst>
              <c:ext xmlns:c16="http://schemas.microsoft.com/office/drawing/2014/chart" uri="{C3380CC4-5D6E-409C-BE32-E72D297353CC}">
                <c16:uniqueId val="{00000025-3E6A-428E-BB6A-5830BA276AA9}"/>
              </c:ext>
            </c:extLst>
          </c:dPt>
          <c:dPt>
            <c:idx val="19"/>
            <c:bubble3D val="0"/>
            <c:spPr>
              <a:solidFill>
                <a:schemeClr val="bg2"/>
              </a:solidFill>
              <a:ln w="3175">
                <a:solidFill>
                  <a:schemeClr val="lt1"/>
                </a:solidFill>
              </a:ln>
              <a:effectLst/>
            </c:spPr>
            <c:extLst>
              <c:ext xmlns:c16="http://schemas.microsoft.com/office/drawing/2014/chart" uri="{C3380CC4-5D6E-409C-BE32-E72D297353CC}">
                <c16:uniqueId val="{00000027-3E6A-428E-BB6A-5830BA276AA9}"/>
              </c:ext>
            </c:extLst>
          </c:dPt>
          <c:dPt>
            <c:idx val="20"/>
            <c:bubble3D val="0"/>
            <c:spPr>
              <a:solidFill>
                <a:schemeClr val="bg2"/>
              </a:solidFill>
              <a:ln w="3175">
                <a:solidFill>
                  <a:schemeClr val="lt1"/>
                </a:solidFill>
              </a:ln>
              <a:effectLst/>
            </c:spPr>
            <c:extLst>
              <c:ext xmlns:c16="http://schemas.microsoft.com/office/drawing/2014/chart" uri="{C3380CC4-5D6E-409C-BE32-E72D297353CC}">
                <c16:uniqueId val="{00000029-3E6A-428E-BB6A-5830BA276AA9}"/>
              </c:ext>
            </c:extLst>
          </c:dPt>
          <c:dPt>
            <c:idx val="21"/>
            <c:bubble3D val="0"/>
            <c:spPr>
              <a:solidFill>
                <a:schemeClr val="bg2"/>
              </a:solidFill>
              <a:ln w="3175">
                <a:solidFill>
                  <a:schemeClr val="lt1"/>
                </a:solidFill>
              </a:ln>
              <a:effectLst/>
            </c:spPr>
            <c:extLst>
              <c:ext xmlns:c16="http://schemas.microsoft.com/office/drawing/2014/chart" uri="{C3380CC4-5D6E-409C-BE32-E72D297353CC}">
                <c16:uniqueId val="{0000002B-3E6A-428E-BB6A-5830BA276AA9}"/>
              </c:ext>
            </c:extLst>
          </c:dPt>
          <c:dPt>
            <c:idx val="22"/>
            <c:bubble3D val="0"/>
            <c:spPr>
              <a:solidFill>
                <a:schemeClr val="bg2"/>
              </a:solidFill>
              <a:ln w="3175">
                <a:solidFill>
                  <a:schemeClr val="lt1"/>
                </a:solidFill>
              </a:ln>
              <a:effectLst/>
            </c:spPr>
            <c:extLst>
              <c:ext xmlns:c16="http://schemas.microsoft.com/office/drawing/2014/chart" uri="{C3380CC4-5D6E-409C-BE32-E72D297353CC}">
                <c16:uniqueId val="{0000002D-3E6A-428E-BB6A-5830BA276AA9}"/>
              </c:ext>
            </c:extLst>
          </c:dPt>
          <c:dPt>
            <c:idx val="23"/>
            <c:bubble3D val="0"/>
            <c:spPr>
              <a:solidFill>
                <a:schemeClr val="bg2"/>
              </a:solidFill>
              <a:ln w="3175">
                <a:solidFill>
                  <a:schemeClr val="lt1"/>
                </a:solidFill>
              </a:ln>
              <a:effectLst/>
            </c:spPr>
            <c:extLst>
              <c:ext xmlns:c16="http://schemas.microsoft.com/office/drawing/2014/chart" uri="{C3380CC4-5D6E-409C-BE32-E72D297353CC}">
                <c16:uniqueId val="{0000002F-3E6A-428E-BB6A-5830BA276AA9}"/>
              </c:ext>
            </c:extLst>
          </c:dPt>
          <c:dPt>
            <c:idx val="24"/>
            <c:bubble3D val="0"/>
            <c:spPr>
              <a:solidFill>
                <a:schemeClr val="bg2"/>
              </a:solidFill>
              <a:ln w="3175">
                <a:solidFill>
                  <a:schemeClr val="lt1"/>
                </a:solidFill>
              </a:ln>
              <a:effectLst/>
            </c:spPr>
            <c:extLst>
              <c:ext xmlns:c16="http://schemas.microsoft.com/office/drawing/2014/chart" uri="{C3380CC4-5D6E-409C-BE32-E72D297353CC}">
                <c16:uniqueId val="{00000031-3E6A-428E-BB6A-5830BA276AA9}"/>
              </c:ext>
            </c:extLst>
          </c:dPt>
          <c:dPt>
            <c:idx val="25"/>
            <c:bubble3D val="0"/>
            <c:spPr>
              <a:solidFill>
                <a:schemeClr val="bg2"/>
              </a:solidFill>
              <a:ln w="3175">
                <a:solidFill>
                  <a:schemeClr val="lt1"/>
                </a:solidFill>
              </a:ln>
              <a:effectLst/>
            </c:spPr>
            <c:extLst>
              <c:ext xmlns:c16="http://schemas.microsoft.com/office/drawing/2014/chart" uri="{C3380CC4-5D6E-409C-BE32-E72D297353CC}">
                <c16:uniqueId val="{00000033-3E6A-428E-BB6A-5830BA276AA9}"/>
              </c:ext>
            </c:extLst>
          </c:dPt>
          <c:dPt>
            <c:idx val="26"/>
            <c:bubble3D val="0"/>
            <c:spPr>
              <a:solidFill>
                <a:schemeClr val="bg2"/>
              </a:solidFill>
              <a:ln w="3175">
                <a:solidFill>
                  <a:schemeClr val="lt1"/>
                </a:solidFill>
              </a:ln>
              <a:effectLst/>
            </c:spPr>
            <c:extLst>
              <c:ext xmlns:c16="http://schemas.microsoft.com/office/drawing/2014/chart" uri="{C3380CC4-5D6E-409C-BE32-E72D297353CC}">
                <c16:uniqueId val="{00000035-3E6A-428E-BB6A-5830BA276AA9}"/>
              </c:ext>
            </c:extLst>
          </c:dPt>
          <c:dPt>
            <c:idx val="27"/>
            <c:bubble3D val="0"/>
            <c:spPr>
              <a:solidFill>
                <a:schemeClr val="bg2"/>
              </a:solidFill>
              <a:ln w="3175">
                <a:solidFill>
                  <a:schemeClr val="lt1"/>
                </a:solidFill>
              </a:ln>
              <a:effectLst/>
            </c:spPr>
            <c:extLst>
              <c:ext xmlns:c16="http://schemas.microsoft.com/office/drawing/2014/chart" uri="{C3380CC4-5D6E-409C-BE32-E72D297353CC}">
                <c16:uniqueId val="{00000037-3E6A-428E-BB6A-5830BA276AA9}"/>
              </c:ext>
            </c:extLst>
          </c:dPt>
          <c:dPt>
            <c:idx val="28"/>
            <c:bubble3D val="0"/>
            <c:spPr>
              <a:solidFill>
                <a:schemeClr val="bg2"/>
              </a:solidFill>
              <a:ln w="3175">
                <a:solidFill>
                  <a:schemeClr val="lt1"/>
                </a:solidFill>
              </a:ln>
              <a:effectLst/>
            </c:spPr>
            <c:extLst>
              <c:ext xmlns:c16="http://schemas.microsoft.com/office/drawing/2014/chart" uri="{C3380CC4-5D6E-409C-BE32-E72D297353CC}">
                <c16:uniqueId val="{00000039-3E6A-428E-BB6A-5830BA276AA9}"/>
              </c:ext>
            </c:extLst>
          </c:dPt>
          <c:dPt>
            <c:idx val="29"/>
            <c:bubble3D val="0"/>
            <c:spPr>
              <a:solidFill>
                <a:schemeClr val="bg2"/>
              </a:solidFill>
              <a:ln w="3175">
                <a:solidFill>
                  <a:schemeClr val="lt1"/>
                </a:solidFill>
              </a:ln>
              <a:effectLst/>
            </c:spPr>
            <c:extLst>
              <c:ext xmlns:c16="http://schemas.microsoft.com/office/drawing/2014/chart" uri="{C3380CC4-5D6E-409C-BE32-E72D297353CC}">
                <c16:uniqueId val="{0000003B-3E6A-428E-BB6A-5830BA276AA9}"/>
              </c:ext>
            </c:extLst>
          </c:dPt>
          <c:dPt>
            <c:idx val="30"/>
            <c:bubble3D val="0"/>
            <c:spPr>
              <a:solidFill>
                <a:schemeClr val="bg2"/>
              </a:solidFill>
              <a:ln w="3175">
                <a:solidFill>
                  <a:schemeClr val="lt1"/>
                </a:solidFill>
              </a:ln>
              <a:effectLst/>
            </c:spPr>
            <c:extLst>
              <c:ext xmlns:c16="http://schemas.microsoft.com/office/drawing/2014/chart" uri="{C3380CC4-5D6E-409C-BE32-E72D297353CC}">
                <c16:uniqueId val="{0000003D-3E6A-428E-BB6A-5830BA276AA9}"/>
              </c:ext>
            </c:extLst>
          </c:dPt>
          <c:dPt>
            <c:idx val="31"/>
            <c:bubble3D val="0"/>
            <c:spPr>
              <a:solidFill>
                <a:schemeClr val="bg2"/>
              </a:solidFill>
              <a:ln w="3175">
                <a:solidFill>
                  <a:schemeClr val="lt1"/>
                </a:solidFill>
              </a:ln>
              <a:effectLst/>
            </c:spPr>
            <c:extLst>
              <c:ext xmlns:c16="http://schemas.microsoft.com/office/drawing/2014/chart" uri="{C3380CC4-5D6E-409C-BE32-E72D297353CC}">
                <c16:uniqueId val="{0000003F-3E6A-428E-BB6A-5830BA276AA9}"/>
              </c:ext>
            </c:extLst>
          </c:dPt>
          <c:dPt>
            <c:idx val="32"/>
            <c:bubble3D val="0"/>
            <c:spPr>
              <a:solidFill>
                <a:schemeClr val="bg2"/>
              </a:solidFill>
              <a:ln w="3175">
                <a:solidFill>
                  <a:schemeClr val="lt1"/>
                </a:solidFill>
              </a:ln>
              <a:effectLst/>
            </c:spPr>
            <c:extLst>
              <c:ext xmlns:c16="http://schemas.microsoft.com/office/drawing/2014/chart" uri="{C3380CC4-5D6E-409C-BE32-E72D297353CC}">
                <c16:uniqueId val="{00000041-3E6A-428E-BB6A-5830BA276AA9}"/>
              </c:ext>
            </c:extLst>
          </c:dPt>
          <c:dPt>
            <c:idx val="33"/>
            <c:bubble3D val="0"/>
            <c:spPr>
              <a:solidFill>
                <a:schemeClr val="bg2"/>
              </a:solidFill>
              <a:ln w="3175">
                <a:solidFill>
                  <a:schemeClr val="lt1"/>
                </a:solidFill>
              </a:ln>
              <a:effectLst/>
            </c:spPr>
            <c:extLst>
              <c:ext xmlns:c16="http://schemas.microsoft.com/office/drawing/2014/chart" uri="{C3380CC4-5D6E-409C-BE32-E72D297353CC}">
                <c16:uniqueId val="{00000043-3E6A-428E-BB6A-5830BA276AA9}"/>
              </c:ext>
            </c:extLst>
          </c:dPt>
          <c:dPt>
            <c:idx val="34"/>
            <c:bubble3D val="0"/>
            <c:spPr>
              <a:solidFill>
                <a:schemeClr val="bg2"/>
              </a:solidFill>
              <a:ln w="3175">
                <a:solidFill>
                  <a:schemeClr val="lt1"/>
                </a:solidFill>
              </a:ln>
              <a:effectLst/>
            </c:spPr>
            <c:extLst>
              <c:ext xmlns:c16="http://schemas.microsoft.com/office/drawing/2014/chart" uri="{C3380CC4-5D6E-409C-BE32-E72D297353CC}">
                <c16:uniqueId val="{00000045-3E6A-428E-BB6A-5830BA276AA9}"/>
              </c:ext>
            </c:extLst>
          </c:dPt>
          <c:dPt>
            <c:idx val="35"/>
            <c:bubble3D val="0"/>
            <c:spPr>
              <a:solidFill>
                <a:schemeClr val="bg2"/>
              </a:solidFill>
              <a:ln w="3175">
                <a:solidFill>
                  <a:schemeClr val="lt1"/>
                </a:solidFill>
              </a:ln>
              <a:effectLst/>
            </c:spPr>
            <c:extLst>
              <c:ext xmlns:c16="http://schemas.microsoft.com/office/drawing/2014/chart" uri="{C3380CC4-5D6E-409C-BE32-E72D297353CC}">
                <c16:uniqueId val="{00000047-3E6A-428E-BB6A-5830BA276AA9}"/>
              </c:ext>
            </c:extLst>
          </c:dPt>
          <c:dPt>
            <c:idx val="36"/>
            <c:bubble3D val="0"/>
            <c:spPr>
              <a:solidFill>
                <a:schemeClr val="bg2"/>
              </a:solidFill>
              <a:ln w="3175">
                <a:solidFill>
                  <a:schemeClr val="lt1"/>
                </a:solidFill>
              </a:ln>
              <a:effectLst/>
            </c:spPr>
            <c:extLst>
              <c:ext xmlns:c16="http://schemas.microsoft.com/office/drawing/2014/chart" uri="{C3380CC4-5D6E-409C-BE32-E72D297353CC}">
                <c16:uniqueId val="{00000049-3E6A-428E-BB6A-5830BA276AA9}"/>
              </c:ext>
            </c:extLst>
          </c:dPt>
          <c:dPt>
            <c:idx val="37"/>
            <c:bubble3D val="0"/>
            <c:spPr>
              <a:solidFill>
                <a:schemeClr val="bg2"/>
              </a:solidFill>
              <a:ln w="3175">
                <a:solidFill>
                  <a:schemeClr val="lt1"/>
                </a:solidFill>
              </a:ln>
              <a:effectLst/>
            </c:spPr>
            <c:extLst>
              <c:ext xmlns:c16="http://schemas.microsoft.com/office/drawing/2014/chart" uri="{C3380CC4-5D6E-409C-BE32-E72D297353CC}">
                <c16:uniqueId val="{0000004B-3E6A-428E-BB6A-5830BA276AA9}"/>
              </c:ext>
            </c:extLst>
          </c:dPt>
          <c:dPt>
            <c:idx val="38"/>
            <c:bubble3D val="0"/>
            <c:spPr>
              <a:solidFill>
                <a:schemeClr val="bg2"/>
              </a:solidFill>
              <a:ln w="3175">
                <a:solidFill>
                  <a:schemeClr val="lt1"/>
                </a:solidFill>
              </a:ln>
              <a:effectLst/>
            </c:spPr>
            <c:extLst>
              <c:ext xmlns:c16="http://schemas.microsoft.com/office/drawing/2014/chart" uri="{C3380CC4-5D6E-409C-BE32-E72D297353CC}">
                <c16:uniqueId val="{0000004D-3E6A-428E-BB6A-5830BA276AA9}"/>
              </c:ext>
            </c:extLst>
          </c:dPt>
          <c:dPt>
            <c:idx val="39"/>
            <c:bubble3D val="0"/>
            <c:spPr>
              <a:solidFill>
                <a:schemeClr val="bg2"/>
              </a:solidFill>
              <a:ln w="3175">
                <a:solidFill>
                  <a:schemeClr val="lt1"/>
                </a:solidFill>
              </a:ln>
              <a:effectLst/>
            </c:spPr>
            <c:extLst>
              <c:ext xmlns:c16="http://schemas.microsoft.com/office/drawing/2014/chart" uri="{C3380CC4-5D6E-409C-BE32-E72D297353CC}">
                <c16:uniqueId val="{0000004F-3E6A-428E-BB6A-5830BA276AA9}"/>
              </c:ext>
            </c:extLst>
          </c:dPt>
          <c:dPt>
            <c:idx val="40"/>
            <c:bubble3D val="0"/>
            <c:spPr>
              <a:solidFill>
                <a:schemeClr val="bg2"/>
              </a:solidFill>
              <a:ln w="3175">
                <a:solidFill>
                  <a:schemeClr val="lt1"/>
                </a:solidFill>
              </a:ln>
              <a:effectLst/>
            </c:spPr>
            <c:extLst>
              <c:ext xmlns:c16="http://schemas.microsoft.com/office/drawing/2014/chart" uri="{C3380CC4-5D6E-409C-BE32-E72D297353CC}">
                <c16:uniqueId val="{00000051-3E6A-428E-BB6A-5830BA276AA9}"/>
              </c:ext>
            </c:extLst>
          </c:dPt>
          <c:dPt>
            <c:idx val="41"/>
            <c:bubble3D val="0"/>
            <c:spPr>
              <a:solidFill>
                <a:schemeClr val="bg2"/>
              </a:solidFill>
              <a:ln w="3175">
                <a:solidFill>
                  <a:schemeClr val="lt1"/>
                </a:solidFill>
              </a:ln>
              <a:effectLst/>
            </c:spPr>
            <c:extLst>
              <c:ext xmlns:c16="http://schemas.microsoft.com/office/drawing/2014/chart" uri="{C3380CC4-5D6E-409C-BE32-E72D297353CC}">
                <c16:uniqueId val="{00000053-3E6A-428E-BB6A-5830BA276AA9}"/>
              </c:ext>
            </c:extLst>
          </c:dPt>
          <c:dPt>
            <c:idx val="42"/>
            <c:bubble3D val="0"/>
            <c:spPr>
              <a:solidFill>
                <a:schemeClr val="bg2"/>
              </a:solidFill>
              <a:ln w="3175">
                <a:solidFill>
                  <a:schemeClr val="lt1"/>
                </a:solidFill>
              </a:ln>
              <a:effectLst/>
            </c:spPr>
            <c:extLst>
              <c:ext xmlns:c16="http://schemas.microsoft.com/office/drawing/2014/chart" uri="{C3380CC4-5D6E-409C-BE32-E72D297353CC}">
                <c16:uniqueId val="{00000055-3E6A-428E-BB6A-5830BA276AA9}"/>
              </c:ext>
            </c:extLst>
          </c:dPt>
          <c:dPt>
            <c:idx val="43"/>
            <c:bubble3D val="0"/>
            <c:spPr>
              <a:solidFill>
                <a:schemeClr val="bg2"/>
              </a:solidFill>
              <a:ln w="3175">
                <a:solidFill>
                  <a:schemeClr val="lt1"/>
                </a:solidFill>
              </a:ln>
              <a:effectLst/>
            </c:spPr>
            <c:extLst>
              <c:ext xmlns:c16="http://schemas.microsoft.com/office/drawing/2014/chart" uri="{C3380CC4-5D6E-409C-BE32-E72D297353CC}">
                <c16:uniqueId val="{00000057-3E6A-428E-BB6A-5830BA276AA9}"/>
              </c:ext>
            </c:extLst>
          </c:dPt>
          <c:dPt>
            <c:idx val="44"/>
            <c:bubble3D val="0"/>
            <c:spPr>
              <a:solidFill>
                <a:schemeClr val="bg2"/>
              </a:solidFill>
              <a:ln w="3175">
                <a:solidFill>
                  <a:schemeClr val="lt1"/>
                </a:solidFill>
              </a:ln>
              <a:effectLst/>
            </c:spPr>
            <c:extLst>
              <c:ext xmlns:c16="http://schemas.microsoft.com/office/drawing/2014/chart" uri="{C3380CC4-5D6E-409C-BE32-E72D297353CC}">
                <c16:uniqueId val="{00000059-3E6A-428E-BB6A-5830BA276AA9}"/>
              </c:ext>
            </c:extLst>
          </c:dPt>
          <c:dPt>
            <c:idx val="45"/>
            <c:bubble3D val="0"/>
            <c:spPr>
              <a:solidFill>
                <a:schemeClr val="bg2"/>
              </a:solidFill>
              <a:ln w="3175">
                <a:solidFill>
                  <a:schemeClr val="lt1"/>
                </a:solidFill>
              </a:ln>
              <a:effectLst/>
            </c:spPr>
            <c:extLst>
              <c:ext xmlns:c16="http://schemas.microsoft.com/office/drawing/2014/chart" uri="{C3380CC4-5D6E-409C-BE32-E72D297353CC}">
                <c16:uniqueId val="{0000005B-3E6A-428E-BB6A-5830BA276AA9}"/>
              </c:ext>
            </c:extLst>
          </c:dPt>
          <c:dPt>
            <c:idx val="46"/>
            <c:bubble3D val="0"/>
            <c:spPr>
              <a:solidFill>
                <a:schemeClr val="bg2"/>
              </a:solidFill>
              <a:ln w="3175">
                <a:solidFill>
                  <a:schemeClr val="lt1"/>
                </a:solidFill>
              </a:ln>
              <a:effectLst/>
            </c:spPr>
            <c:extLst>
              <c:ext xmlns:c16="http://schemas.microsoft.com/office/drawing/2014/chart" uri="{C3380CC4-5D6E-409C-BE32-E72D297353CC}">
                <c16:uniqueId val="{0000005D-3E6A-428E-BB6A-5830BA276AA9}"/>
              </c:ext>
            </c:extLst>
          </c:dPt>
          <c:dPt>
            <c:idx val="47"/>
            <c:bubble3D val="0"/>
            <c:spPr>
              <a:solidFill>
                <a:schemeClr val="bg2"/>
              </a:solidFill>
              <a:ln w="3175">
                <a:solidFill>
                  <a:schemeClr val="lt1"/>
                </a:solidFill>
              </a:ln>
              <a:effectLst/>
            </c:spPr>
            <c:extLst>
              <c:ext xmlns:c16="http://schemas.microsoft.com/office/drawing/2014/chart" uri="{C3380CC4-5D6E-409C-BE32-E72D297353CC}">
                <c16:uniqueId val="{0000005F-3E6A-428E-BB6A-5830BA276AA9}"/>
              </c:ext>
            </c:extLst>
          </c:dPt>
          <c:dPt>
            <c:idx val="48"/>
            <c:bubble3D val="0"/>
            <c:spPr>
              <a:solidFill>
                <a:schemeClr val="bg2"/>
              </a:solidFill>
              <a:ln w="3175">
                <a:solidFill>
                  <a:schemeClr val="lt1"/>
                </a:solidFill>
              </a:ln>
              <a:effectLst/>
            </c:spPr>
            <c:extLst>
              <c:ext xmlns:c16="http://schemas.microsoft.com/office/drawing/2014/chart" uri="{C3380CC4-5D6E-409C-BE32-E72D297353CC}">
                <c16:uniqueId val="{00000061-3E6A-428E-BB6A-5830BA276AA9}"/>
              </c:ext>
            </c:extLst>
          </c:dPt>
          <c:dPt>
            <c:idx val="49"/>
            <c:bubble3D val="0"/>
            <c:spPr>
              <a:solidFill>
                <a:schemeClr val="bg2"/>
              </a:solidFill>
              <a:ln w="3175">
                <a:solidFill>
                  <a:schemeClr val="lt1"/>
                </a:solidFill>
              </a:ln>
              <a:effectLst/>
            </c:spPr>
            <c:extLst>
              <c:ext xmlns:c16="http://schemas.microsoft.com/office/drawing/2014/chart" uri="{C3380CC4-5D6E-409C-BE32-E72D297353CC}">
                <c16:uniqueId val="{00000063-3E6A-428E-BB6A-5830BA276AA9}"/>
              </c:ext>
            </c:extLst>
          </c:dPt>
          <c:dPt>
            <c:idx val="50"/>
            <c:bubble3D val="0"/>
            <c:spPr>
              <a:solidFill>
                <a:schemeClr val="bg2"/>
              </a:solidFill>
              <a:ln w="3175">
                <a:solidFill>
                  <a:schemeClr val="lt1"/>
                </a:solidFill>
              </a:ln>
              <a:effectLst/>
            </c:spPr>
            <c:extLst>
              <c:ext xmlns:c16="http://schemas.microsoft.com/office/drawing/2014/chart" uri="{C3380CC4-5D6E-409C-BE32-E72D297353CC}">
                <c16:uniqueId val="{00000065-3E6A-428E-BB6A-5830BA276AA9}"/>
              </c:ext>
            </c:extLst>
          </c:dPt>
          <c:dPt>
            <c:idx val="51"/>
            <c:bubble3D val="0"/>
            <c:spPr>
              <a:solidFill>
                <a:schemeClr val="bg2"/>
              </a:solidFill>
              <a:ln w="3175">
                <a:solidFill>
                  <a:schemeClr val="lt1"/>
                </a:solidFill>
              </a:ln>
              <a:effectLst/>
            </c:spPr>
            <c:extLst>
              <c:ext xmlns:c16="http://schemas.microsoft.com/office/drawing/2014/chart" uri="{C3380CC4-5D6E-409C-BE32-E72D297353CC}">
                <c16:uniqueId val="{00000067-3E6A-428E-BB6A-5830BA276AA9}"/>
              </c:ext>
            </c:extLst>
          </c:dPt>
          <c:dPt>
            <c:idx val="52"/>
            <c:bubble3D val="0"/>
            <c:spPr>
              <a:solidFill>
                <a:schemeClr val="bg2"/>
              </a:solidFill>
              <a:ln w="3175">
                <a:solidFill>
                  <a:schemeClr val="lt1"/>
                </a:solidFill>
              </a:ln>
              <a:effectLst/>
            </c:spPr>
            <c:extLst>
              <c:ext xmlns:c16="http://schemas.microsoft.com/office/drawing/2014/chart" uri="{C3380CC4-5D6E-409C-BE32-E72D297353CC}">
                <c16:uniqueId val="{00000069-3E6A-428E-BB6A-5830BA276AA9}"/>
              </c:ext>
            </c:extLst>
          </c:dPt>
          <c:dPt>
            <c:idx val="53"/>
            <c:bubble3D val="0"/>
            <c:spPr>
              <a:solidFill>
                <a:schemeClr val="bg2"/>
              </a:solidFill>
              <a:ln w="3175">
                <a:solidFill>
                  <a:schemeClr val="lt1"/>
                </a:solidFill>
              </a:ln>
              <a:effectLst/>
            </c:spPr>
            <c:extLst>
              <c:ext xmlns:c16="http://schemas.microsoft.com/office/drawing/2014/chart" uri="{C3380CC4-5D6E-409C-BE32-E72D297353CC}">
                <c16:uniqueId val="{0000006B-3E6A-428E-BB6A-5830BA276AA9}"/>
              </c:ext>
            </c:extLst>
          </c:dPt>
          <c:dPt>
            <c:idx val="54"/>
            <c:bubble3D val="0"/>
            <c:spPr>
              <a:solidFill>
                <a:schemeClr val="bg2"/>
              </a:solidFill>
              <a:ln w="3175">
                <a:solidFill>
                  <a:schemeClr val="lt1"/>
                </a:solidFill>
              </a:ln>
              <a:effectLst/>
            </c:spPr>
            <c:extLst>
              <c:ext xmlns:c16="http://schemas.microsoft.com/office/drawing/2014/chart" uri="{C3380CC4-5D6E-409C-BE32-E72D297353CC}">
                <c16:uniqueId val="{0000006D-3E6A-428E-BB6A-5830BA276AA9}"/>
              </c:ext>
            </c:extLst>
          </c:dPt>
          <c:dPt>
            <c:idx val="55"/>
            <c:bubble3D val="0"/>
            <c:spPr>
              <a:solidFill>
                <a:schemeClr val="bg2"/>
              </a:solidFill>
              <a:ln w="3175">
                <a:solidFill>
                  <a:schemeClr val="lt1"/>
                </a:solidFill>
              </a:ln>
              <a:effectLst/>
            </c:spPr>
            <c:extLst>
              <c:ext xmlns:c16="http://schemas.microsoft.com/office/drawing/2014/chart" uri="{C3380CC4-5D6E-409C-BE32-E72D297353CC}">
                <c16:uniqueId val="{0000006F-3E6A-428E-BB6A-5830BA276AA9}"/>
              </c:ext>
            </c:extLst>
          </c:dPt>
          <c:dPt>
            <c:idx val="56"/>
            <c:bubble3D val="0"/>
            <c:spPr>
              <a:solidFill>
                <a:schemeClr val="bg2"/>
              </a:solidFill>
              <a:ln w="3175">
                <a:solidFill>
                  <a:schemeClr val="lt1"/>
                </a:solidFill>
              </a:ln>
              <a:effectLst/>
            </c:spPr>
            <c:extLst>
              <c:ext xmlns:c16="http://schemas.microsoft.com/office/drawing/2014/chart" uri="{C3380CC4-5D6E-409C-BE32-E72D297353CC}">
                <c16:uniqueId val="{00000071-3E6A-428E-BB6A-5830BA276AA9}"/>
              </c:ext>
            </c:extLst>
          </c:dPt>
          <c:dPt>
            <c:idx val="57"/>
            <c:bubble3D val="0"/>
            <c:spPr>
              <a:solidFill>
                <a:schemeClr val="bg2"/>
              </a:solidFill>
              <a:ln w="3175">
                <a:solidFill>
                  <a:schemeClr val="lt1"/>
                </a:solidFill>
              </a:ln>
              <a:effectLst/>
            </c:spPr>
            <c:extLst>
              <c:ext xmlns:c16="http://schemas.microsoft.com/office/drawing/2014/chart" uri="{C3380CC4-5D6E-409C-BE32-E72D297353CC}">
                <c16:uniqueId val="{00000073-3E6A-428E-BB6A-5830BA276AA9}"/>
              </c:ext>
            </c:extLst>
          </c:dPt>
          <c:dPt>
            <c:idx val="58"/>
            <c:bubble3D val="0"/>
            <c:spPr>
              <a:solidFill>
                <a:schemeClr val="bg2"/>
              </a:solidFill>
              <a:ln w="3175">
                <a:solidFill>
                  <a:schemeClr val="lt1"/>
                </a:solidFill>
              </a:ln>
              <a:effectLst/>
            </c:spPr>
            <c:extLst>
              <c:ext xmlns:c16="http://schemas.microsoft.com/office/drawing/2014/chart" uri="{C3380CC4-5D6E-409C-BE32-E72D297353CC}">
                <c16:uniqueId val="{00000075-3E6A-428E-BB6A-5830BA276AA9}"/>
              </c:ext>
            </c:extLst>
          </c:dPt>
          <c:dPt>
            <c:idx val="59"/>
            <c:bubble3D val="0"/>
            <c:spPr>
              <a:solidFill>
                <a:schemeClr val="bg2"/>
              </a:solidFill>
              <a:ln w="3175">
                <a:solidFill>
                  <a:schemeClr val="lt1"/>
                </a:solidFill>
              </a:ln>
              <a:effectLst/>
            </c:spPr>
            <c:extLst>
              <c:ext xmlns:c16="http://schemas.microsoft.com/office/drawing/2014/chart" uri="{C3380CC4-5D6E-409C-BE32-E72D297353CC}">
                <c16:uniqueId val="{00000077-3E6A-428E-BB6A-5830BA276AA9}"/>
              </c:ext>
            </c:extLst>
          </c:dPt>
          <c:dPt>
            <c:idx val="60"/>
            <c:bubble3D val="0"/>
            <c:spPr>
              <a:solidFill>
                <a:schemeClr val="bg2"/>
              </a:solidFill>
              <a:ln w="3175">
                <a:solidFill>
                  <a:schemeClr val="lt1"/>
                </a:solidFill>
              </a:ln>
              <a:effectLst/>
            </c:spPr>
            <c:extLst>
              <c:ext xmlns:c16="http://schemas.microsoft.com/office/drawing/2014/chart" uri="{C3380CC4-5D6E-409C-BE32-E72D297353CC}">
                <c16:uniqueId val="{00000079-3E6A-428E-BB6A-5830BA276AA9}"/>
              </c:ext>
            </c:extLst>
          </c:dPt>
          <c:dPt>
            <c:idx val="61"/>
            <c:bubble3D val="0"/>
            <c:spPr>
              <a:solidFill>
                <a:schemeClr val="bg2"/>
              </a:solidFill>
              <a:ln w="3175">
                <a:solidFill>
                  <a:schemeClr val="lt1"/>
                </a:solidFill>
              </a:ln>
              <a:effectLst/>
            </c:spPr>
            <c:extLst>
              <c:ext xmlns:c16="http://schemas.microsoft.com/office/drawing/2014/chart" uri="{C3380CC4-5D6E-409C-BE32-E72D297353CC}">
                <c16:uniqueId val="{0000007B-3E6A-428E-BB6A-5830BA276AA9}"/>
              </c:ext>
            </c:extLst>
          </c:dPt>
          <c:dPt>
            <c:idx val="62"/>
            <c:bubble3D val="0"/>
            <c:spPr>
              <a:solidFill>
                <a:schemeClr val="bg2"/>
              </a:solidFill>
              <a:ln w="3175">
                <a:solidFill>
                  <a:schemeClr val="lt1"/>
                </a:solidFill>
              </a:ln>
              <a:effectLst/>
            </c:spPr>
            <c:extLst>
              <c:ext xmlns:c16="http://schemas.microsoft.com/office/drawing/2014/chart" uri="{C3380CC4-5D6E-409C-BE32-E72D297353CC}">
                <c16:uniqueId val="{0000007D-3E6A-428E-BB6A-5830BA276AA9}"/>
              </c:ext>
            </c:extLst>
          </c:dPt>
          <c:dPt>
            <c:idx val="63"/>
            <c:bubble3D val="0"/>
            <c:spPr>
              <a:solidFill>
                <a:schemeClr val="bg2"/>
              </a:solidFill>
              <a:ln w="3175">
                <a:solidFill>
                  <a:schemeClr val="lt1"/>
                </a:solidFill>
              </a:ln>
              <a:effectLst/>
            </c:spPr>
            <c:extLst>
              <c:ext xmlns:c16="http://schemas.microsoft.com/office/drawing/2014/chart" uri="{C3380CC4-5D6E-409C-BE32-E72D297353CC}">
                <c16:uniqueId val="{0000007F-3E6A-428E-BB6A-5830BA276AA9}"/>
              </c:ext>
            </c:extLst>
          </c:dPt>
          <c:dPt>
            <c:idx val="64"/>
            <c:bubble3D val="0"/>
            <c:spPr>
              <a:solidFill>
                <a:schemeClr val="bg2"/>
              </a:solidFill>
              <a:ln w="3175">
                <a:solidFill>
                  <a:schemeClr val="lt1"/>
                </a:solidFill>
              </a:ln>
              <a:effectLst/>
            </c:spPr>
            <c:extLst>
              <c:ext xmlns:c16="http://schemas.microsoft.com/office/drawing/2014/chart" uri="{C3380CC4-5D6E-409C-BE32-E72D297353CC}">
                <c16:uniqueId val="{00000081-3E6A-428E-BB6A-5830BA276AA9}"/>
              </c:ext>
            </c:extLst>
          </c:dPt>
          <c:dPt>
            <c:idx val="65"/>
            <c:bubble3D val="0"/>
            <c:spPr>
              <a:solidFill>
                <a:schemeClr val="bg2"/>
              </a:solidFill>
              <a:ln w="3175">
                <a:solidFill>
                  <a:schemeClr val="lt1"/>
                </a:solidFill>
              </a:ln>
              <a:effectLst/>
            </c:spPr>
            <c:extLst>
              <c:ext xmlns:c16="http://schemas.microsoft.com/office/drawing/2014/chart" uri="{C3380CC4-5D6E-409C-BE32-E72D297353CC}">
                <c16:uniqueId val="{00000083-3E6A-428E-BB6A-5830BA276AA9}"/>
              </c:ext>
            </c:extLst>
          </c:dPt>
          <c:dPt>
            <c:idx val="66"/>
            <c:bubble3D val="0"/>
            <c:spPr>
              <a:solidFill>
                <a:schemeClr val="bg2"/>
              </a:solidFill>
              <a:ln w="3175">
                <a:solidFill>
                  <a:schemeClr val="lt1"/>
                </a:solidFill>
              </a:ln>
              <a:effectLst/>
            </c:spPr>
            <c:extLst>
              <c:ext xmlns:c16="http://schemas.microsoft.com/office/drawing/2014/chart" uri="{C3380CC4-5D6E-409C-BE32-E72D297353CC}">
                <c16:uniqueId val="{00000085-3E6A-428E-BB6A-5830BA276AA9}"/>
              </c:ext>
            </c:extLst>
          </c:dPt>
          <c:dPt>
            <c:idx val="67"/>
            <c:bubble3D val="0"/>
            <c:spPr>
              <a:solidFill>
                <a:schemeClr val="bg2"/>
              </a:solidFill>
              <a:ln w="3175">
                <a:solidFill>
                  <a:schemeClr val="lt1"/>
                </a:solidFill>
              </a:ln>
              <a:effectLst/>
            </c:spPr>
            <c:extLst>
              <c:ext xmlns:c16="http://schemas.microsoft.com/office/drawing/2014/chart" uri="{C3380CC4-5D6E-409C-BE32-E72D297353CC}">
                <c16:uniqueId val="{00000087-3E6A-428E-BB6A-5830BA276AA9}"/>
              </c:ext>
            </c:extLst>
          </c:dPt>
          <c:dPt>
            <c:idx val="68"/>
            <c:bubble3D val="0"/>
            <c:spPr>
              <a:solidFill>
                <a:schemeClr val="bg2"/>
              </a:solidFill>
              <a:ln w="3175">
                <a:solidFill>
                  <a:schemeClr val="lt1"/>
                </a:solidFill>
              </a:ln>
              <a:effectLst/>
            </c:spPr>
            <c:extLst>
              <c:ext xmlns:c16="http://schemas.microsoft.com/office/drawing/2014/chart" uri="{C3380CC4-5D6E-409C-BE32-E72D297353CC}">
                <c16:uniqueId val="{00000089-3E6A-428E-BB6A-5830BA276AA9}"/>
              </c:ext>
            </c:extLst>
          </c:dPt>
          <c:dPt>
            <c:idx val="69"/>
            <c:bubble3D val="0"/>
            <c:spPr>
              <a:solidFill>
                <a:schemeClr val="bg2"/>
              </a:solidFill>
              <a:ln w="3175">
                <a:solidFill>
                  <a:schemeClr val="lt1"/>
                </a:solidFill>
              </a:ln>
              <a:effectLst/>
            </c:spPr>
            <c:extLst>
              <c:ext xmlns:c16="http://schemas.microsoft.com/office/drawing/2014/chart" uri="{C3380CC4-5D6E-409C-BE32-E72D297353CC}">
                <c16:uniqueId val="{0000008B-3E6A-428E-BB6A-5830BA276AA9}"/>
              </c:ext>
            </c:extLst>
          </c:dPt>
          <c:dPt>
            <c:idx val="70"/>
            <c:bubble3D val="0"/>
            <c:spPr>
              <a:solidFill>
                <a:schemeClr val="bg2"/>
              </a:solidFill>
              <a:ln w="3175">
                <a:solidFill>
                  <a:schemeClr val="lt1"/>
                </a:solidFill>
              </a:ln>
              <a:effectLst/>
            </c:spPr>
            <c:extLst>
              <c:ext xmlns:c16="http://schemas.microsoft.com/office/drawing/2014/chart" uri="{C3380CC4-5D6E-409C-BE32-E72D297353CC}">
                <c16:uniqueId val="{0000008D-3E6A-428E-BB6A-5830BA276AA9}"/>
              </c:ext>
            </c:extLst>
          </c:dPt>
          <c:dPt>
            <c:idx val="71"/>
            <c:bubble3D val="0"/>
            <c:spPr>
              <a:solidFill>
                <a:schemeClr val="bg2"/>
              </a:solidFill>
              <a:ln w="3175">
                <a:solidFill>
                  <a:schemeClr val="lt1"/>
                </a:solidFill>
              </a:ln>
              <a:effectLst/>
            </c:spPr>
            <c:extLst>
              <c:ext xmlns:c16="http://schemas.microsoft.com/office/drawing/2014/chart" uri="{C3380CC4-5D6E-409C-BE32-E72D297353CC}">
                <c16:uniqueId val="{0000008F-3E6A-428E-BB6A-5830BA276AA9}"/>
              </c:ext>
            </c:extLst>
          </c:dPt>
          <c:dPt>
            <c:idx val="72"/>
            <c:bubble3D val="0"/>
            <c:spPr>
              <a:solidFill>
                <a:schemeClr val="bg2"/>
              </a:solidFill>
              <a:ln w="3175">
                <a:solidFill>
                  <a:schemeClr val="lt1"/>
                </a:solidFill>
              </a:ln>
              <a:effectLst/>
            </c:spPr>
            <c:extLst>
              <c:ext xmlns:c16="http://schemas.microsoft.com/office/drawing/2014/chart" uri="{C3380CC4-5D6E-409C-BE32-E72D297353CC}">
                <c16:uniqueId val="{00000091-3E6A-428E-BB6A-5830BA276AA9}"/>
              </c:ext>
            </c:extLst>
          </c:dPt>
          <c:dPt>
            <c:idx val="73"/>
            <c:bubble3D val="0"/>
            <c:spPr>
              <a:solidFill>
                <a:schemeClr val="bg2"/>
              </a:solidFill>
              <a:ln w="3175">
                <a:solidFill>
                  <a:schemeClr val="lt1"/>
                </a:solidFill>
              </a:ln>
              <a:effectLst/>
            </c:spPr>
            <c:extLst>
              <c:ext xmlns:c16="http://schemas.microsoft.com/office/drawing/2014/chart" uri="{C3380CC4-5D6E-409C-BE32-E72D297353CC}">
                <c16:uniqueId val="{00000093-3E6A-428E-BB6A-5830BA276AA9}"/>
              </c:ext>
            </c:extLst>
          </c:dPt>
          <c:dPt>
            <c:idx val="74"/>
            <c:bubble3D val="0"/>
            <c:spPr>
              <a:solidFill>
                <a:schemeClr val="bg2"/>
              </a:solidFill>
              <a:ln w="3175">
                <a:solidFill>
                  <a:schemeClr val="lt1"/>
                </a:solidFill>
              </a:ln>
              <a:effectLst/>
            </c:spPr>
            <c:extLst>
              <c:ext xmlns:c16="http://schemas.microsoft.com/office/drawing/2014/chart" uri="{C3380CC4-5D6E-409C-BE32-E72D297353CC}">
                <c16:uniqueId val="{00000095-3E6A-428E-BB6A-5830BA276AA9}"/>
              </c:ext>
            </c:extLst>
          </c:dPt>
          <c:dPt>
            <c:idx val="75"/>
            <c:bubble3D val="0"/>
            <c:spPr>
              <a:solidFill>
                <a:schemeClr val="bg2"/>
              </a:solidFill>
              <a:ln w="3175">
                <a:solidFill>
                  <a:schemeClr val="lt1"/>
                </a:solidFill>
              </a:ln>
              <a:effectLst/>
            </c:spPr>
            <c:extLst>
              <c:ext xmlns:c16="http://schemas.microsoft.com/office/drawing/2014/chart" uri="{C3380CC4-5D6E-409C-BE32-E72D297353CC}">
                <c16:uniqueId val="{00000097-3E6A-428E-BB6A-5830BA276AA9}"/>
              </c:ext>
            </c:extLst>
          </c:dPt>
          <c:dPt>
            <c:idx val="76"/>
            <c:bubble3D val="0"/>
            <c:spPr>
              <a:solidFill>
                <a:schemeClr val="bg2"/>
              </a:solidFill>
              <a:ln w="3175">
                <a:solidFill>
                  <a:schemeClr val="lt1"/>
                </a:solidFill>
              </a:ln>
              <a:effectLst/>
            </c:spPr>
            <c:extLst>
              <c:ext xmlns:c16="http://schemas.microsoft.com/office/drawing/2014/chart" uri="{C3380CC4-5D6E-409C-BE32-E72D297353CC}">
                <c16:uniqueId val="{00000099-3E6A-428E-BB6A-5830BA276AA9}"/>
              </c:ext>
            </c:extLst>
          </c:dPt>
          <c:dPt>
            <c:idx val="77"/>
            <c:bubble3D val="0"/>
            <c:spPr>
              <a:solidFill>
                <a:schemeClr val="bg2"/>
              </a:solidFill>
              <a:ln w="3175">
                <a:solidFill>
                  <a:schemeClr val="lt1"/>
                </a:solidFill>
              </a:ln>
              <a:effectLst/>
            </c:spPr>
            <c:extLst>
              <c:ext xmlns:c16="http://schemas.microsoft.com/office/drawing/2014/chart" uri="{C3380CC4-5D6E-409C-BE32-E72D297353CC}">
                <c16:uniqueId val="{0000009B-3E6A-428E-BB6A-5830BA276AA9}"/>
              </c:ext>
            </c:extLst>
          </c:dPt>
          <c:dPt>
            <c:idx val="78"/>
            <c:bubble3D val="0"/>
            <c:spPr>
              <a:solidFill>
                <a:schemeClr val="bg2"/>
              </a:solidFill>
              <a:ln w="3175">
                <a:solidFill>
                  <a:schemeClr val="lt1"/>
                </a:solidFill>
              </a:ln>
              <a:effectLst/>
            </c:spPr>
            <c:extLst>
              <c:ext xmlns:c16="http://schemas.microsoft.com/office/drawing/2014/chart" uri="{C3380CC4-5D6E-409C-BE32-E72D297353CC}">
                <c16:uniqueId val="{0000009D-3E6A-428E-BB6A-5830BA276AA9}"/>
              </c:ext>
            </c:extLst>
          </c:dPt>
          <c:dPt>
            <c:idx val="79"/>
            <c:bubble3D val="0"/>
            <c:spPr>
              <a:solidFill>
                <a:schemeClr val="bg2"/>
              </a:solidFill>
              <a:ln w="3175">
                <a:solidFill>
                  <a:schemeClr val="lt1"/>
                </a:solidFill>
              </a:ln>
              <a:effectLst/>
            </c:spPr>
            <c:extLst>
              <c:ext xmlns:c16="http://schemas.microsoft.com/office/drawing/2014/chart" uri="{C3380CC4-5D6E-409C-BE32-E72D297353CC}">
                <c16:uniqueId val="{0000009F-3E6A-428E-BB6A-5830BA276AA9}"/>
              </c:ext>
            </c:extLst>
          </c:dPt>
          <c:dPt>
            <c:idx val="80"/>
            <c:bubble3D val="0"/>
            <c:spPr>
              <a:solidFill>
                <a:schemeClr val="bg2"/>
              </a:solidFill>
              <a:ln w="3175">
                <a:solidFill>
                  <a:schemeClr val="lt1"/>
                </a:solidFill>
              </a:ln>
              <a:effectLst/>
            </c:spPr>
            <c:extLst>
              <c:ext xmlns:c16="http://schemas.microsoft.com/office/drawing/2014/chart" uri="{C3380CC4-5D6E-409C-BE32-E72D297353CC}">
                <c16:uniqueId val="{000000A1-3E6A-428E-BB6A-5830BA276AA9}"/>
              </c:ext>
            </c:extLst>
          </c:dPt>
          <c:dPt>
            <c:idx val="81"/>
            <c:bubble3D val="0"/>
            <c:spPr>
              <a:solidFill>
                <a:schemeClr val="bg2"/>
              </a:solidFill>
              <a:ln w="3175">
                <a:solidFill>
                  <a:schemeClr val="lt1"/>
                </a:solidFill>
              </a:ln>
              <a:effectLst/>
            </c:spPr>
            <c:extLst>
              <c:ext xmlns:c16="http://schemas.microsoft.com/office/drawing/2014/chart" uri="{C3380CC4-5D6E-409C-BE32-E72D297353CC}">
                <c16:uniqueId val="{000000A3-3E6A-428E-BB6A-5830BA276AA9}"/>
              </c:ext>
            </c:extLst>
          </c:dPt>
          <c:dPt>
            <c:idx val="82"/>
            <c:bubble3D val="0"/>
            <c:spPr>
              <a:solidFill>
                <a:schemeClr val="bg2"/>
              </a:solidFill>
              <a:ln w="3175">
                <a:solidFill>
                  <a:schemeClr val="lt1"/>
                </a:solidFill>
              </a:ln>
              <a:effectLst/>
            </c:spPr>
            <c:extLst>
              <c:ext xmlns:c16="http://schemas.microsoft.com/office/drawing/2014/chart" uri="{C3380CC4-5D6E-409C-BE32-E72D297353CC}">
                <c16:uniqueId val="{000000A5-3E6A-428E-BB6A-5830BA276AA9}"/>
              </c:ext>
            </c:extLst>
          </c:dPt>
          <c:dPt>
            <c:idx val="83"/>
            <c:bubble3D val="0"/>
            <c:spPr>
              <a:solidFill>
                <a:schemeClr val="bg2"/>
              </a:solidFill>
              <a:ln w="3175">
                <a:solidFill>
                  <a:schemeClr val="lt1"/>
                </a:solidFill>
              </a:ln>
              <a:effectLst/>
            </c:spPr>
            <c:extLst>
              <c:ext xmlns:c16="http://schemas.microsoft.com/office/drawing/2014/chart" uri="{C3380CC4-5D6E-409C-BE32-E72D297353CC}">
                <c16:uniqueId val="{000000A7-3E6A-428E-BB6A-5830BA276AA9}"/>
              </c:ext>
            </c:extLst>
          </c:dPt>
          <c:dPt>
            <c:idx val="84"/>
            <c:bubble3D val="0"/>
            <c:spPr>
              <a:solidFill>
                <a:schemeClr val="bg2"/>
              </a:solidFill>
              <a:ln w="3175">
                <a:solidFill>
                  <a:schemeClr val="lt1"/>
                </a:solidFill>
              </a:ln>
              <a:effectLst/>
            </c:spPr>
            <c:extLst>
              <c:ext xmlns:c16="http://schemas.microsoft.com/office/drawing/2014/chart" uri="{C3380CC4-5D6E-409C-BE32-E72D297353CC}">
                <c16:uniqueId val="{000000A9-3E6A-428E-BB6A-5830BA276AA9}"/>
              </c:ext>
            </c:extLst>
          </c:dPt>
          <c:dPt>
            <c:idx val="85"/>
            <c:bubble3D val="0"/>
            <c:spPr>
              <a:solidFill>
                <a:schemeClr val="bg2"/>
              </a:solidFill>
              <a:ln w="3175">
                <a:solidFill>
                  <a:schemeClr val="lt1"/>
                </a:solidFill>
              </a:ln>
              <a:effectLst/>
            </c:spPr>
            <c:extLst>
              <c:ext xmlns:c16="http://schemas.microsoft.com/office/drawing/2014/chart" uri="{C3380CC4-5D6E-409C-BE32-E72D297353CC}">
                <c16:uniqueId val="{000000AB-3E6A-428E-BB6A-5830BA276AA9}"/>
              </c:ext>
            </c:extLst>
          </c:dPt>
          <c:dPt>
            <c:idx val="86"/>
            <c:bubble3D val="0"/>
            <c:spPr>
              <a:solidFill>
                <a:schemeClr val="bg2"/>
              </a:solidFill>
              <a:ln w="3175">
                <a:solidFill>
                  <a:schemeClr val="lt1"/>
                </a:solidFill>
              </a:ln>
              <a:effectLst/>
            </c:spPr>
            <c:extLst>
              <c:ext xmlns:c16="http://schemas.microsoft.com/office/drawing/2014/chart" uri="{C3380CC4-5D6E-409C-BE32-E72D297353CC}">
                <c16:uniqueId val="{000000AD-3E6A-428E-BB6A-5830BA276AA9}"/>
              </c:ext>
            </c:extLst>
          </c:dPt>
          <c:dPt>
            <c:idx val="87"/>
            <c:bubble3D val="0"/>
            <c:spPr>
              <a:solidFill>
                <a:schemeClr val="bg2"/>
              </a:solidFill>
              <a:ln w="3175">
                <a:solidFill>
                  <a:schemeClr val="lt1"/>
                </a:solidFill>
              </a:ln>
              <a:effectLst/>
            </c:spPr>
            <c:extLst>
              <c:ext xmlns:c16="http://schemas.microsoft.com/office/drawing/2014/chart" uri="{C3380CC4-5D6E-409C-BE32-E72D297353CC}">
                <c16:uniqueId val="{000000AF-3E6A-428E-BB6A-5830BA276AA9}"/>
              </c:ext>
            </c:extLst>
          </c:dPt>
          <c:dPt>
            <c:idx val="88"/>
            <c:bubble3D val="0"/>
            <c:spPr>
              <a:solidFill>
                <a:schemeClr val="bg2"/>
              </a:solidFill>
              <a:ln w="3175">
                <a:solidFill>
                  <a:schemeClr val="lt1"/>
                </a:solidFill>
              </a:ln>
              <a:effectLst/>
            </c:spPr>
            <c:extLst>
              <c:ext xmlns:c16="http://schemas.microsoft.com/office/drawing/2014/chart" uri="{C3380CC4-5D6E-409C-BE32-E72D297353CC}">
                <c16:uniqueId val="{000000B1-3E6A-428E-BB6A-5830BA276AA9}"/>
              </c:ext>
            </c:extLst>
          </c:dPt>
          <c:dPt>
            <c:idx val="89"/>
            <c:bubble3D val="0"/>
            <c:spPr>
              <a:solidFill>
                <a:schemeClr val="bg2"/>
              </a:solidFill>
              <a:ln w="3175">
                <a:solidFill>
                  <a:schemeClr val="lt1"/>
                </a:solidFill>
              </a:ln>
              <a:effectLst/>
            </c:spPr>
            <c:extLst>
              <c:ext xmlns:c16="http://schemas.microsoft.com/office/drawing/2014/chart" uri="{C3380CC4-5D6E-409C-BE32-E72D297353CC}">
                <c16:uniqueId val="{000000B3-3E6A-428E-BB6A-5830BA276AA9}"/>
              </c:ext>
            </c:extLst>
          </c:dPt>
          <c:dPt>
            <c:idx val="90"/>
            <c:bubble3D val="0"/>
            <c:spPr>
              <a:solidFill>
                <a:schemeClr val="bg2"/>
              </a:solidFill>
              <a:ln w="3175">
                <a:solidFill>
                  <a:schemeClr val="lt1"/>
                </a:solidFill>
              </a:ln>
              <a:effectLst/>
            </c:spPr>
            <c:extLst>
              <c:ext xmlns:c16="http://schemas.microsoft.com/office/drawing/2014/chart" uri="{C3380CC4-5D6E-409C-BE32-E72D297353CC}">
                <c16:uniqueId val="{000000B5-3E6A-428E-BB6A-5830BA276AA9}"/>
              </c:ext>
            </c:extLst>
          </c:dPt>
          <c:dPt>
            <c:idx val="91"/>
            <c:bubble3D val="0"/>
            <c:spPr>
              <a:solidFill>
                <a:schemeClr val="bg2"/>
              </a:solidFill>
              <a:ln w="3175">
                <a:solidFill>
                  <a:schemeClr val="lt1"/>
                </a:solidFill>
              </a:ln>
              <a:effectLst/>
            </c:spPr>
            <c:extLst>
              <c:ext xmlns:c16="http://schemas.microsoft.com/office/drawing/2014/chart" uri="{C3380CC4-5D6E-409C-BE32-E72D297353CC}">
                <c16:uniqueId val="{000000B7-3E6A-428E-BB6A-5830BA276AA9}"/>
              </c:ext>
            </c:extLst>
          </c:dPt>
          <c:dPt>
            <c:idx val="92"/>
            <c:bubble3D val="0"/>
            <c:spPr>
              <a:solidFill>
                <a:schemeClr val="bg2"/>
              </a:solidFill>
              <a:ln w="3175">
                <a:solidFill>
                  <a:schemeClr val="lt1"/>
                </a:solidFill>
              </a:ln>
              <a:effectLst/>
            </c:spPr>
            <c:extLst>
              <c:ext xmlns:c16="http://schemas.microsoft.com/office/drawing/2014/chart" uri="{C3380CC4-5D6E-409C-BE32-E72D297353CC}">
                <c16:uniqueId val="{000000B9-3E6A-428E-BB6A-5830BA276AA9}"/>
              </c:ext>
            </c:extLst>
          </c:dPt>
          <c:dPt>
            <c:idx val="93"/>
            <c:bubble3D val="0"/>
            <c:spPr>
              <a:solidFill>
                <a:schemeClr val="bg2"/>
              </a:solidFill>
              <a:ln w="3175">
                <a:solidFill>
                  <a:schemeClr val="lt1"/>
                </a:solidFill>
              </a:ln>
              <a:effectLst/>
            </c:spPr>
            <c:extLst>
              <c:ext xmlns:c16="http://schemas.microsoft.com/office/drawing/2014/chart" uri="{C3380CC4-5D6E-409C-BE32-E72D297353CC}">
                <c16:uniqueId val="{000000BB-3E6A-428E-BB6A-5830BA276AA9}"/>
              </c:ext>
            </c:extLst>
          </c:dPt>
          <c:dPt>
            <c:idx val="94"/>
            <c:bubble3D val="0"/>
            <c:spPr>
              <a:solidFill>
                <a:schemeClr val="bg2"/>
              </a:solidFill>
              <a:ln w="3175">
                <a:solidFill>
                  <a:schemeClr val="lt1"/>
                </a:solidFill>
              </a:ln>
              <a:effectLst/>
            </c:spPr>
            <c:extLst>
              <c:ext xmlns:c16="http://schemas.microsoft.com/office/drawing/2014/chart" uri="{C3380CC4-5D6E-409C-BE32-E72D297353CC}">
                <c16:uniqueId val="{000000BD-3E6A-428E-BB6A-5830BA276AA9}"/>
              </c:ext>
            </c:extLst>
          </c:dPt>
          <c:dPt>
            <c:idx val="95"/>
            <c:bubble3D val="0"/>
            <c:spPr>
              <a:solidFill>
                <a:schemeClr val="bg2"/>
              </a:solidFill>
              <a:ln w="3175">
                <a:solidFill>
                  <a:schemeClr val="lt1"/>
                </a:solidFill>
              </a:ln>
              <a:effectLst/>
            </c:spPr>
            <c:extLst>
              <c:ext xmlns:c16="http://schemas.microsoft.com/office/drawing/2014/chart" uri="{C3380CC4-5D6E-409C-BE32-E72D297353CC}">
                <c16:uniqueId val="{000000BF-3E6A-428E-BB6A-5830BA276AA9}"/>
              </c:ext>
            </c:extLst>
          </c:dPt>
          <c:dPt>
            <c:idx val="96"/>
            <c:bubble3D val="0"/>
            <c:spPr>
              <a:solidFill>
                <a:schemeClr val="bg2"/>
              </a:solidFill>
              <a:ln w="3175">
                <a:solidFill>
                  <a:schemeClr val="lt1"/>
                </a:solidFill>
              </a:ln>
              <a:effectLst/>
            </c:spPr>
            <c:extLst>
              <c:ext xmlns:c16="http://schemas.microsoft.com/office/drawing/2014/chart" uri="{C3380CC4-5D6E-409C-BE32-E72D297353CC}">
                <c16:uniqueId val="{000000C1-3E6A-428E-BB6A-5830BA276AA9}"/>
              </c:ext>
            </c:extLst>
          </c:dPt>
          <c:dPt>
            <c:idx val="97"/>
            <c:bubble3D val="0"/>
            <c:spPr>
              <a:solidFill>
                <a:schemeClr val="bg2"/>
              </a:solidFill>
              <a:ln w="3175">
                <a:solidFill>
                  <a:schemeClr val="lt1"/>
                </a:solidFill>
              </a:ln>
              <a:effectLst/>
            </c:spPr>
            <c:extLst>
              <c:ext xmlns:c16="http://schemas.microsoft.com/office/drawing/2014/chart" uri="{C3380CC4-5D6E-409C-BE32-E72D297353CC}">
                <c16:uniqueId val="{000000C3-3E6A-428E-BB6A-5830BA276AA9}"/>
              </c:ext>
            </c:extLst>
          </c:dPt>
          <c:dPt>
            <c:idx val="98"/>
            <c:bubble3D val="0"/>
            <c:spPr>
              <a:solidFill>
                <a:schemeClr val="bg2"/>
              </a:solidFill>
              <a:ln w="3175">
                <a:solidFill>
                  <a:schemeClr val="lt1"/>
                </a:solidFill>
              </a:ln>
              <a:effectLst/>
            </c:spPr>
            <c:extLst>
              <c:ext xmlns:c16="http://schemas.microsoft.com/office/drawing/2014/chart" uri="{C3380CC4-5D6E-409C-BE32-E72D297353CC}">
                <c16:uniqueId val="{000000C5-3E6A-428E-BB6A-5830BA276AA9}"/>
              </c:ext>
            </c:extLst>
          </c:dPt>
          <c:dPt>
            <c:idx val="99"/>
            <c:bubble3D val="0"/>
            <c:spPr>
              <a:solidFill>
                <a:schemeClr val="bg2"/>
              </a:solidFill>
              <a:ln w="3175">
                <a:solidFill>
                  <a:schemeClr val="lt1"/>
                </a:solidFill>
              </a:ln>
              <a:effectLst/>
            </c:spPr>
            <c:extLst>
              <c:ext xmlns:c16="http://schemas.microsoft.com/office/drawing/2014/chart" uri="{C3380CC4-5D6E-409C-BE32-E72D297353CC}">
                <c16:uniqueId val="{000000C7-3E6A-428E-BB6A-5830BA276AA9}"/>
              </c:ext>
            </c:extLst>
          </c:dPt>
          <c:dPt>
            <c:idx val="100"/>
            <c:bubble3D val="0"/>
            <c:spPr>
              <a:noFill/>
              <a:ln w="3175">
                <a:noFill/>
              </a:ln>
              <a:effectLst/>
            </c:spPr>
            <c:extLst>
              <c:ext xmlns:c16="http://schemas.microsoft.com/office/drawing/2014/chart" uri="{C3380CC4-5D6E-409C-BE32-E72D297353CC}">
                <c16:uniqueId val="{000000C9-3E6A-428E-BB6A-5830BA276AA9}"/>
              </c:ext>
            </c:extLst>
          </c:dPt>
          <c:val>
            <c:numRef>
              <c:f>Gauge!$N$2:$N$102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3E6A-428E-BB6A-5830BA276AA9}"/>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c:spPr>
          <c:dPt>
            <c:idx val="0"/>
            <c:bubble3D val="0"/>
            <c:spPr>
              <a:solidFill>
                <a:srgbClr val="4DBF35"/>
              </a:solidFill>
              <a:ln w="3175">
                <a:solidFill>
                  <a:schemeClr val="lt1"/>
                </a:solidFill>
              </a:ln>
              <a:effectLst/>
            </c:spPr>
            <c:extLst>
              <c:ext xmlns:c16="http://schemas.microsoft.com/office/drawing/2014/chart" uri="{C3380CC4-5D6E-409C-BE32-E72D297353CC}">
                <c16:uniqueId val="{00000001-D998-435A-9F4D-4B3222C5B8A7}"/>
              </c:ext>
            </c:extLst>
          </c:dPt>
          <c:dPt>
            <c:idx val="1"/>
            <c:bubble3D val="0"/>
            <c:spPr>
              <a:solidFill>
                <a:srgbClr val="4DBF35"/>
              </a:solidFill>
              <a:ln w="3175">
                <a:solidFill>
                  <a:schemeClr val="lt1"/>
                </a:solidFill>
              </a:ln>
              <a:effectLst/>
            </c:spPr>
            <c:extLst>
              <c:ext xmlns:c16="http://schemas.microsoft.com/office/drawing/2014/chart" uri="{C3380CC4-5D6E-409C-BE32-E72D297353CC}">
                <c16:uniqueId val="{00000003-D998-435A-9F4D-4B3222C5B8A7}"/>
              </c:ext>
            </c:extLst>
          </c:dPt>
          <c:dPt>
            <c:idx val="2"/>
            <c:bubble3D val="0"/>
            <c:spPr>
              <a:solidFill>
                <a:srgbClr val="4DBF35"/>
              </a:solidFill>
              <a:ln w="3175">
                <a:solidFill>
                  <a:schemeClr val="lt1"/>
                </a:solidFill>
              </a:ln>
              <a:effectLst/>
            </c:spPr>
            <c:extLst>
              <c:ext xmlns:c16="http://schemas.microsoft.com/office/drawing/2014/chart" uri="{C3380CC4-5D6E-409C-BE32-E72D297353CC}">
                <c16:uniqueId val="{00000005-D998-435A-9F4D-4B3222C5B8A7}"/>
              </c:ext>
            </c:extLst>
          </c:dPt>
          <c:dPt>
            <c:idx val="3"/>
            <c:bubble3D val="0"/>
            <c:spPr>
              <a:solidFill>
                <a:srgbClr val="4DBF35"/>
              </a:solidFill>
              <a:ln w="3175">
                <a:solidFill>
                  <a:schemeClr val="lt1"/>
                </a:solidFill>
              </a:ln>
              <a:effectLst/>
            </c:spPr>
            <c:extLst>
              <c:ext xmlns:c16="http://schemas.microsoft.com/office/drawing/2014/chart" uri="{C3380CC4-5D6E-409C-BE32-E72D297353CC}">
                <c16:uniqueId val="{00000007-D998-435A-9F4D-4B3222C5B8A7}"/>
              </c:ext>
            </c:extLst>
          </c:dPt>
          <c:dPt>
            <c:idx val="4"/>
            <c:bubble3D val="0"/>
            <c:spPr>
              <a:solidFill>
                <a:srgbClr val="4DBF35"/>
              </a:solidFill>
              <a:ln w="3175">
                <a:solidFill>
                  <a:schemeClr val="lt1"/>
                </a:solidFill>
              </a:ln>
              <a:effectLst/>
            </c:spPr>
            <c:extLst>
              <c:ext xmlns:c16="http://schemas.microsoft.com/office/drawing/2014/chart" uri="{C3380CC4-5D6E-409C-BE32-E72D297353CC}">
                <c16:uniqueId val="{00000009-D998-435A-9F4D-4B3222C5B8A7}"/>
              </c:ext>
            </c:extLst>
          </c:dPt>
          <c:dPt>
            <c:idx val="5"/>
            <c:bubble3D val="0"/>
            <c:spPr>
              <a:solidFill>
                <a:srgbClr val="4DBF35"/>
              </a:solidFill>
              <a:ln w="3175">
                <a:solidFill>
                  <a:schemeClr val="lt1"/>
                </a:solidFill>
              </a:ln>
              <a:effectLst/>
            </c:spPr>
            <c:extLst>
              <c:ext xmlns:c16="http://schemas.microsoft.com/office/drawing/2014/chart" uri="{C3380CC4-5D6E-409C-BE32-E72D297353CC}">
                <c16:uniqueId val="{0000000B-D998-435A-9F4D-4B3222C5B8A7}"/>
              </c:ext>
            </c:extLst>
          </c:dPt>
          <c:dPt>
            <c:idx val="6"/>
            <c:bubble3D val="0"/>
            <c:spPr>
              <a:solidFill>
                <a:srgbClr val="4DBF35"/>
              </a:solidFill>
              <a:ln w="3175">
                <a:solidFill>
                  <a:schemeClr val="lt1"/>
                </a:solidFill>
              </a:ln>
              <a:effectLst/>
            </c:spPr>
            <c:extLst>
              <c:ext xmlns:c16="http://schemas.microsoft.com/office/drawing/2014/chart" uri="{C3380CC4-5D6E-409C-BE32-E72D297353CC}">
                <c16:uniqueId val="{0000000D-D998-435A-9F4D-4B3222C5B8A7}"/>
              </c:ext>
            </c:extLst>
          </c:dPt>
          <c:dPt>
            <c:idx val="7"/>
            <c:bubble3D val="0"/>
            <c:spPr>
              <a:solidFill>
                <a:srgbClr val="4DBF35"/>
              </a:solidFill>
              <a:ln w="3175">
                <a:solidFill>
                  <a:schemeClr val="lt1"/>
                </a:solidFill>
              </a:ln>
              <a:effectLst/>
            </c:spPr>
            <c:extLst>
              <c:ext xmlns:c16="http://schemas.microsoft.com/office/drawing/2014/chart" uri="{C3380CC4-5D6E-409C-BE32-E72D297353CC}">
                <c16:uniqueId val="{0000000F-D998-435A-9F4D-4B3222C5B8A7}"/>
              </c:ext>
            </c:extLst>
          </c:dPt>
          <c:dPt>
            <c:idx val="8"/>
            <c:bubble3D val="0"/>
            <c:spPr>
              <a:solidFill>
                <a:srgbClr val="4DBF35"/>
              </a:solidFill>
              <a:ln w="3175">
                <a:solidFill>
                  <a:schemeClr val="lt1"/>
                </a:solidFill>
              </a:ln>
              <a:effectLst/>
            </c:spPr>
            <c:extLst>
              <c:ext xmlns:c16="http://schemas.microsoft.com/office/drawing/2014/chart" uri="{C3380CC4-5D6E-409C-BE32-E72D297353CC}">
                <c16:uniqueId val="{00000011-D998-435A-9F4D-4B3222C5B8A7}"/>
              </c:ext>
            </c:extLst>
          </c:dPt>
          <c:dPt>
            <c:idx val="9"/>
            <c:bubble3D val="0"/>
            <c:spPr>
              <a:solidFill>
                <a:srgbClr val="4DBF35"/>
              </a:solidFill>
              <a:ln w="3175">
                <a:solidFill>
                  <a:schemeClr val="lt1"/>
                </a:solidFill>
              </a:ln>
              <a:effectLst/>
            </c:spPr>
            <c:extLst>
              <c:ext xmlns:c16="http://schemas.microsoft.com/office/drawing/2014/chart" uri="{C3380CC4-5D6E-409C-BE32-E72D297353CC}">
                <c16:uniqueId val="{00000013-D998-435A-9F4D-4B3222C5B8A7}"/>
              </c:ext>
            </c:extLst>
          </c:dPt>
          <c:dPt>
            <c:idx val="10"/>
            <c:bubble3D val="0"/>
            <c:spPr>
              <a:solidFill>
                <a:srgbClr val="4DBF35"/>
              </a:solidFill>
              <a:ln w="3175">
                <a:solidFill>
                  <a:schemeClr val="lt1"/>
                </a:solidFill>
              </a:ln>
              <a:effectLst/>
            </c:spPr>
            <c:extLst>
              <c:ext xmlns:c16="http://schemas.microsoft.com/office/drawing/2014/chart" uri="{C3380CC4-5D6E-409C-BE32-E72D297353CC}">
                <c16:uniqueId val="{00000015-D998-435A-9F4D-4B3222C5B8A7}"/>
              </c:ext>
            </c:extLst>
          </c:dPt>
          <c:dPt>
            <c:idx val="11"/>
            <c:bubble3D val="0"/>
            <c:spPr>
              <a:solidFill>
                <a:srgbClr val="4DBF35"/>
              </a:solidFill>
              <a:ln w="3175">
                <a:solidFill>
                  <a:schemeClr val="lt1"/>
                </a:solidFill>
              </a:ln>
              <a:effectLst/>
            </c:spPr>
            <c:extLst>
              <c:ext xmlns:c16="http://schemas.microsoft.com/office/drawing/2014/chart" uri="{C3380CC4-5D6E-409C-BE32-E72D297353CC}">
                <c16:uniqueId val="{00000017-D998-435A-9F4D-4B3222C5B8A7}"/>
              </c:ext>
            </c:extLst>
          </c:dPt>
          <c:dPt>
            <c:idx val="12"/>
            <c:bubble3D val="0"/>
            <c:spPr>
              <a:solidFill>
                <a:srgbClr val="4DBF35"/>
              </a:solidFill>
              <a:ln w="3175">
                <a:solidFill>
                  <a:schemeClr val="lt1"/>
                </a:solidFill>
              </a:ln>
              <a:effectLst/>
            </c:spPr>
            <c:extLst>
              <c:ext xmlns:c16="http://schemas.microsoft.com/office/drawing/2014/chart" uri="{C3380CC4-5D6E-409C-BE32-E72D297353CC}">
                <c16:uniqueId val="{00000019-D998-435A-9F4D-4B3222C5B8A7}"/>
              </c:ext>
            </c:extLst>
          </c:dPt>
          <c:dPt>
            <c:idx val="13"/>
            <c:bubble3D val="0"/>
            <c:spPr>
              <a:solidFill>
                <a:srgbClr val="4DBF35"/>
              </a:solidFill>
              <a:ln w="3175">
                <a:solidFill>
                  <a:schemeClr val="lt1"/>
                </a:solidFill>
              </a:ln>
              <a:effectLst/>
            </c:spPr>
            <c:extLst>
              <c:ext xmlns:c16="http://schemas.microsoft.com/office/drawing/2014/chart" uri="{C3380CC4-5D6E-409C-BE32-E72D297353CC}">
                <c16:uniqueId val="{0000001B-D998-435A-9F4D-4B3222C5B8A7}"/>
              </c:ext>
            </c:extLst>
          </c:dPt>
          <c:dPt>
            <c:idx val="14"/>
            <c:bubble3D val="0"/>
            <c:spPr>
              <a:solidFill>
                <a:srgbClr val="4DBF35"/>
              </a:solidFill>
              <a:ln w="3175">
                <a:solidFill>
                  <a:schemeClr val="lt1"/>
                </a:solidFill>
              </a:ln>
              <a:effectLst/>
            </c:spPr>
            <c:extLst>
              <c:ext xmlns:c16="http://schemas.microsoft.com/office/drawing/2014/chart" uri="{C3380CC4-5D6E-409C-BE32-E72D297353CC}">
                <c16:uniqueId val="{0000001D-D998-435A-9F4D-4B3222C5B8A7}"/>
              </c:ext>
            </c:extLst>
          </c:dPt>
          <c:dPt>
            <c:idx val="15"/>
            <c:bubble3D val="0"/>
            <c:spPr>
              <a:solidFill>
                <a:srgbClr val="4DBF35"/>
              </a:solidFill>
              <a:ln w="3175">
                <a:solidFill>
                  <a:schemeClr val="lt1"/>
                </a:solidFill>
              </a:ln>
              <a:effectLst/>
            </c:spPr>
            <c:extLst>
              <c:ext xmlns:c16="http://schemas.microsoft.com/office/drawing/2014/chart" uri="{C3380CC4-5D6E-409C-BE32-E72D297353CC}">
                <c16:uniqueId val="{0000001F-D998-435A-9F4D-4B3222C5B8A7}"/>
              </c:ext>
            </c:extLst>
          </c:dPt>
          <c:dPt>
            <c:idx val="16"/>
            <c:bubble3D val="0"/>
            <c:spPr>
              <a:solidFill>
                <a:srgbClr val="4DBF35"/>
              </a:solidFill>
              <a:ln w="3175">
                <a:solidFill>
                  <a:schemeClr val="lt1"/>
                </a:solidFill>
              </a:ln>
              <a:effectLst/>
            </c:spPr>
            <c:extLst>
              <c:ext xmlns:c16="http://schemas.microsoft.com/office/drawing/2014/chart" uri="{C3380CC4-5D6E-409C-BE32-E72D297353CC}">
                <c16:uniqueId val="{00000021-D998-435A-9F4D-4B3222C5B8A7}"/>
              </c:ext>
            </c:extLst>
          </c:dPt>
          <c:dPt>
            <c:idx val="17"/>
            <c:bubble3D val="0"/>
            <c:spPr>
              <a:solidFill>
                <a:srgbClr val="4DBF35"/>
              </a:solidFill>
              <a:ln w="3175">
                <a:solidFill>
                  <a:schemeClr val="lt1"/>
                </a:solidFill>
              </a:ln>
              <a:effectLst/>
            </c:spPr>
            <c:extLst>
              <c:ext xmlns:c16="http://schemas.microsoft.com/office/drawing/2014/chart" uri="{C3380CC4-5D6E-409C-BE32-E72D297353CC}">
                <c16:uniqueId val="{00000023-D998-435A-9F4D-4B3222C5B8A7}"/>
              </c:ext>
            </c:extLst>
          </c:dPt>
          <c:dPt>
            <c:idx val="18"/>
            <c:bubble3D val="0"/>
            <c:spPr>
              <a:solidFill>
                <a:srgbClr val="4DBF35"/>
              </a:solidFill>
              <a:ln w="3175">
                <a:solidFill>
                  <a:schemeClr val="lt1"/>
                </a:solidFill>
              </a:ln>
              <a:effectLst/>
            </c:spPr>
            <c:extLst>
              <c:ext xmlns:c16="http://schemas.microsoft.com/office/drawing/2014/chart" uri="{C3380CC4-5D6E-409C-BE32-E72D297353CC}">
                <c16:uniqueId val="{00000025-D998-435A-9F4D-4B3222C5B8A7}"/>
              </c:ext>
            </c:extLst>
          </c:dPt>
          <c:dPt>
            <c:idx val="19"/>
            <c:bubble3D val="0"/>
            <c:spPr>
              <a:solidFill>
                <a:srgbClr val="4DBF35"/>
              </a:solidFill>
              <a:ln w="3175">
                <a:solidFill>
                  <a:schemeClr val="lt1"/>
                </a:solidFill>
              </a:ln>
              <a:effectLst/>
            </c:spPr>
            <c:extLst>
              <c:ext xmlns:c16="http://schemas.microsoft.com/office/drawing/2014/chart" uri="{C3380CC4-5D6E-409C-BE32-E72D297353CC}">
                <c16:uniqueId val="{00000027-D998-435A-9F4D-4B3222C5B8A7}"/>
              </c:ext>
            </c:extLst>
          </c:dPt>
          <c:dPt>
            <c:idx val="20"/>
            <c:bubble3D val="0"/>
            <c:spPr>
              <a:solidFill>
                <a:srgbClr val="4DBF35"/>
              </a:solidFill>
              <a:ln w="3175">
                <a:solidFill>
                  <a:schemeClr val="lt1"/>
                </a:solidFill>
              </a:ln>
              <a:effectLst/>
            </c:spPr>
            <c:extLst>
              <c:ext xmlns:c16="http://schemas.microsoft.com/office/drawing/2014/chart" uri="{C3380CC4-5D6E-409C-BE32-E72D297353CC}">
                <c16:uniqueId val="{00000029-D998-435A-9F4D-4B3222C5B8A7}"/>
              </c:ext>
            </c:extLst>
          </c:dPt>
          <c:dPt>
            <c:idx val="21"/>
            <c:bubble3D val="0"/>
            <c:spPr>
              <a:solidFill>
                <a:srgbClr val="4DBF35"/>
              </a:solidFill>
              <a:ln w="3175">
                <a:solidFill>
                  <a:schemeClr val="lt1"/>
                </a:solidFill>
              </a:ln>
              <a:effectLst/>
            </c:spPr>
            <c:extLst>
              <c:ext xmlns:c16="http://schemas.microsoft.com/office/drawing/2014/chart" uri="{C3380CC4-5D6E-409C-BE32-E72D297353CC}">
                <c16:uniqueId val="{0000002B-D998-435A-9F4D-4B3222C5B8A7}"/>
              </c:ext>
            </c:extLst>
          </c:dPt>
          <c:dPt>
            <c:idx val="22"/>
            <c:bubble3D val="0"/>
            <c:spPr>
              <a:solidFill>
                <a:srgbClr val="4DBF35"/>
              </a:solidFill>
              <a:ln w="3175">
                <a:solidFill>
                  <a:schemeClr val="lt1"/>
                </a:solidFill>
              </a:ln>
              <a:effectLst/>
            </c:spPr>
            <c:extLst>
              <c:ext xmlns:c16="http://schemas.microsoft.com/office/drawing/2014/chart" uri="{C3380CC4-5D6E-409C-BE32-E72D297353CC}">
                <c16:uniqueId val="{0000002D-D998-435A-9F4D-4B3222C5B8A7}"/>
              </c:ext>
            </c:extLst>
          </c:dPt>
          <c:dPt>
            <c:idx val="23"/>
            <c:bubble3D val="0"/>
            <c:spPr>
              <a:solidFill>
                <a:srgbClr val="4DBF35"/>
              </a:solidFill>
              <a:ln w="3175">
                <a:solidFill>
                  <a:schemeClr val="lt1"/>
                </a:solidFill>
              </a:ln>
              <a:effectLst/>
            </c:spPr>
            <c:extLst>
              <c:ext xmlns:c16="http://schemas.microsoft.com/office/drawing/2014/chart" uri="{C3380CC4-5D6E-409C-BE32-E72D297353CC}">
                <c16:uniqueId val="{0000002F-D998-435A-9F4D-4B3222C5B8A7}"/>
              </c:ext>
            </c:extLst>
          </c:dPt>
          <c:dPt>
            <c:idx val="24"/>
            <c:bubble3D val="0"/>
            <c:spPr>
              <a:solidFill>
                <a:srgbClr val="4DBF35"/>
              </a:solidFill>
              <a:ln w="3175">
                <a:solidFill>
                  <a:schemeClr val="lt1"/>
                </a:solidFill>
              </a:ln>
              <a:effectLst/>
            </c:spPr>
            <c:extLst>
              <c:ext xmlns:c16="http://schemas.microsoft.com/office/drawing/2014/chart" uri="{C3380CC4-5D6E-409C-BE32-E72D297353CC}">
                <c16:uniqueId val="{00000031-D998-435A-9F4D-4B3222C5B8A7}"/>
              </c:ext>
            </c:extLst>
          </c:dPt>
          <c:dPt>
            <c:idx val="25"/>
            <c:bubble3D val="0"/>
            <c:spPr>
              <a:solidFill>
                <a:srgbClr val="4DBF35"/>
              </a:solidFill>
              <a:ln w="3175">
                <a:solidFill>
                  <a:schemeClr val="lt1"/>
                </a:solidFill>
              </a:ln>
              <a:effectLst/>
            </c:spPr>
            <c:extLst>
              <c:ext xmlns:c16="http://schemas.microsoft.com/office/drawing/2014/chart" uri="{C3380CC4-5D6E-409C-BE32-E72D297353CC}">
                <c16:uniqueId val="{00000033-D998-435A-9F4D-4B3222C5B8A7}"/>
              </c:ext>
            </c:extLst>
          </c:dPt>
          <c:dPt>
            <c:idx val="26"/>
            <c:bubble3D val="0"/>
            <c:spPr>
              <a:solidFill>
                <a:srgbClr val="4DBF35"/>
              </a:solidFill>
              <a:ln w="3175">
                <a:solidFill>
                  <a:schemeClr val="lt1"/>
                </a:solidFill>
              </a:ln>
              <a:effectLst/>
            </c:spPr>
            <c:extLst>
              <c:ext xmlns:c16="http://schemas.microsoft.com/office/drawing/2014/chart" uri="{C3380CC4-5D6E-409C-BE32-E72D297353CC}">
                <c16:uniqueId val="{00000035-D998-435A-9F4D-4B3222C5B8A7}"/>
              </c:ext>
            </c:extLst>
          </c:dPt>
          <c:dPt>
            <c:idx val="27"/>
            <c:bubble3D val="0"/>
            <c:spPr>
              <a:solidFill>
                <a:srgbClr val="4DBF35"/>
              </a:solidFill>
              <a:ln w="3175">
                <a:solidFill>
                  <a:schemeClr val="lt1"/>
                </a:solidFill>
              </a:ln>
              <a:effectLst/>
            </c:spPr>
            <c:extLst>
              <c:ext xmlns:c16="http://schemas.microsoft.com/office/drawing/2014/chart" uri="{C3380CC4-5D6E-409C-BE32-E72D297353CC}">
                <c16:uniqueId val="{00000037-D998-435A-9F4D-4B3222C5B8A7}"/>
              </c:ext>
            </c:extLst>
          </c:dPt>
          <c:dPt>
            <c:idx val="28"/>
            <c:bubble3D val="0"/>
            <c:spPr>
              <a:solidFill>
                <a:srgbClr val="4DBF35"/>
              </a:solidFill>
              <a:ln w="3175">
                <a:solidFill>
                  <a:schemeClr val="lt1"/>
                </a:solidFill>
              </a:ln>
              <a:effectLst/>
            </c:spPr>
            <c:extLst>
              <c:ext xmlns:c16="http://schemas.microsoft.com/office/drawing/2014/chart" uri="{C3380CC4-5D6E-409C-BE32-E72D297353CC}">
                <c16:uniqueId val="{00000039-D998-435A-9F4D-4B3222C5B8A7}"/>
              </c:ext>
            </c:extLst>
          </c:dPt>
          <c:dPt>
            <c:idx val="29"/>
            <c:bubble3D val="0"/>
            <c:spPr>
              <a:solidFill>
                <a:srgbClr val="4DBF35"/>
              </a:solidFill>
              <a:ln w="3175">
                <a:solidFill>
                  <a:schemeClr val="lt1"/>
                </a:solidFill>
              </a:ln>
              <a:effectLst/>
            </c:spPr>
            <c:extLst>
              <c:ext xmlns:c16="http://schemas.microsoft.com/office/drawing/2014/chart" uri="{C3380CC4-5D6E-409C-BE32-E72D297353CC}">
                <c16:uniqueId val="{0000003B-D998-435A-9F4D-4B3222C5B8A7}"/>
              </c:ext>
            </c:extLst>
          </c:dPt>
          <c:dPt>
            <c:idx val="30"/>
            <c:bubble3D val="0"/>
            <c:spPr>
              <a:solidFill>
                <a:srgbClr val="4DBF35"/>
              </a:solidFill>
              <a:ln w="3175">
                <a:solidFill>
                  <a:schemeClr val="lt1"/>
                </a:solidFill>
              </a:ln>
              <a:effectLst/>
            </c:spPr>
            <c:extLst>
              <c:ext xmlns:c16="http://schemas.microsoft.com/office/drawing/2014/chart" uri="{C3380CC4-5D6E-409C-BE32-E72D297353CC}">
                <c16:uniqueId val="{0000003D-D998-435A-9F4D-4B3222C5B8A7}"/>
              </c:ext>
            </c:extLst>
          </c:dPt>
          <c:dPt>
            <c:idx val="31"/>
            <c:bubble3D val="0"/>
            <c:spPr>
              <a:solidFill>
                <a:srgbClr val="4DBF35"/>
              </a:solidFill>
              <a:ln w="3175">
                <a:solidFill>
                  <a:schemeClr val="lt1"/>
                </a:solidFill>
              </a:ln>
              <a:effectLst/>
            </c:spPr>
            <c:extLst>
              <c:ext xmlns:c16="http://schemas.microsoft.com/office/drawing/2014/chart" uri="{C3380CC4-5D6E-409C-BE32-E72D297353CC}">
                <c16:uniqueId val="{0000003F-D998-435A-9F4D-4B3222C5B8A7}"/>
              </c:ext>
            </c:extLst>
          </c:dPt>
          <c:dPt>
            <c:idx val="32"/>
            <c:bubble3D val="0"/>
            <c:spPr>
              <a:solidFill>
                <a:srgbClr val="4DBF35"/>
              </a:solidFill>
              <a:ln w="3175">
                <a:solidFill>
                  <a:schemeClr val="lt1"/>
                </a:solidFill>
              </a:ln>
              <a:effectLst/>
            </c:spPr>
            <c:extLst>
              <c:ext xmlns:c16="http://schemas.microsoft.com/office/drawing/2014/chart" uri="{C3380CC4-5D6E-409C-BE32-E72D297353CC}">
                <c16:uniqueId val="{00000041-D998-435A-9F4D-4B3222C5B8A7}"/>
              </c:ext>
            </c:extLst>
          </c:dPt>
          <c:dPt>
            <c:idx val="33"/>
            <c:bubble3D val="0"/>
            <c:spPr>
              <a:solidFill>
                <a:srgbClr val="4DBF35"/>
              </a:solidFill>
              <a:ln w="3175">
                <a:solidFill>
                  <a:schemeClr val="lt1"/>
                </a:solidFill>
              </a:ln>
              <a:effectLst/>
            </c:spPr>
            <c:extLst>
              <c:ext xmlns:c16="http://schemas.microsoft.com/office/drawing/2014/chart" uri="{C3380CC4-5D6E-409C-BE32-E72D297353CC}">
                <c16:uniqueId val="{00000043-D998-435A-9F4D-4B3222C5B8A7}"/>
              </c:ext>
            </c:extLst>
          </c:dPt>
          <c:dPt>
            <c:idx val="34"/>
            <c:bubble3D val="0"/>
            <c:spPr>
              <a:solidFill>
                <a:srgbClr val="4DBF35"/>
              </a:solidFill>
              <a:ln w="3175">
                <a:solidFill>
                  <a:schemeClr val="lt1"/>
                </a:solidFill>
              </a:ln>
              <a:effectLst/>
            </c:spPr>
            <c:extLst>
              <c:ext xmlns:c16="http://schemas.microsoft.com/office/drawing/2014/chart" uri="{C3380CC4-5D6E-409C-BE32-E72D297353CC}">
                <c16:uniqueId val="{00000045-D998-435A-9F4D-4B3222C5B8A7}"/>
              </c:ext>
            </c:extLst>
          </c:dPt>
          <c:dPt>
            <c:idx val="35"/>
            <c:bubble3D val="0"/>
            <c:spPr>
              <a:solidFill>
                <a:srgbClr val="4DBF35"/>
              </a:solidFill>
              <a:ln w="3175">
                <a:solidFill>
                  <a:schemeClr val="lt1"/>
                </a:solidFill>
              </a:ln>
              <a:effectLst/>
            </c:spPr>
            <c:extLst>
              <c:ext xmlns:c16="http://schemas.microsoft.com/office/drawing/2014/chart" uri="{C3380CC4-5D6E-409C-BE32-E72D297353CC}">
                <c16:uniqueId val="{00000047-D998-435A-9F4D-4B3222C5B8A7}"/>
              </c:ext>
            </c:extLst>
          </c:dPt>
          <c:dPt>
            <c:idx val="36"/>
            <c:bubble3D val="0"/>
            <c:spPr>
              <a:solidFill>
                <a:srgbClr val="4DBF35"/>
              </a:solidFill>
              <a:ln w="3175">
                <a:solidFill>
                  <a:schemeClr val="lt1"/>
                </a:solidFill>
              </a:ln>
              <a:effectLst/>
            </c:spPr>
            <c:extLst>
              <c:ext xmlns:c16="http://schemas.microsoft.com/office/drawing/2014/chart" uri="{C3380CC4-5D6E-409C-BE32-E72D297353CC}">
                <c16:uniqueId val="{00000049-D998-435A-9F4D-4B3222C5B8A7}"/>
              </c:ext>
            </c:extLst>
          </c:dPt>
          <c:dPt>
            <c:idx val="37"/>
            <c:bubble3D val="0"/>
            <c:spPr>
              <a:solidFill>
                <a:srgbClr val="4DBF35"/>
              </a:solidFill>
              <a:ln w="3175">
                <a:solidFill>
                  <a:schemeClr val="lt1"/>
                </a:solidFill>
              </a:ln>
              <a:effectLst/>
            </c:spPr>
            <c:extLst>
              <c:ext xmlns:c16="http://schemas.microsoft.com/office/drawing/2014/chart" uri="{C3380CC4-5D6E-409C-BE32-E72D297353CC}">
                <c16:uniqueId val="{0000004B-D998-435A-9F4D-4B3222C5B8A7}"/>
              </c:ext>
            </c:extLst>
          </c:dPt>
          <c:dPt>
            <c:idx val="38"/>
            <c:bubble3D val="0"/>
            <c:spPr>
              <a:solidFill>
                <a:srgbClr val="4DBF35"/>
              </a:solidFill>
              <a:ln w="3175">
                <a:solidFill>
                  <a:schemeClr val="lt1"/>
                </a:solidFill>
              </a:ln>
              <a:effectLst/>
            </c:spPr>
            <c:extLst>
              <c:ext xmlns:c16="http://schemas.microsoft.com/office/drawing/2014/chart" uri="{C3380CC4-5D6E-409C-BE32-E72D297353CC}">
                <c16:uniqueId val="{0000004D-D998-435A-9F4D-4B3222C5B8A7}"/>
              </c:ext>
            </c:extLst>
          </c:dPt>
          <c:dPt>
            <c:idx val="39"/>
            <c:bubble3D val="0"/>
            <c:spPr>
              <a:solidFill>
                <a:srgbClr val="4DBF35"/>
              </a:solidFill>
              <a:ln w="3175">
                <a:solidFill>
                  <a:schemeClr val="lt1"/>
                </a:solidFill>
              </a:ln>
              <a:effectLst/>
            </c:spPr>
            <c:extLst>
              <c:ext xmlns:c16="http://schemas.microsoft.com/office/drawing/2014/chart" uri="{C3380CC4-5D6E-409C-BE32-E72D297353CC}">
                <c16:uniqueId val="{0000004F-D998-435A-9F4D-4B3222C5B8A7}"/>
              </c:ext>
            </c:extLst>
          </c:dPt>
          <c:dPt>
            <c:idx val="40"/>
            <c:bubble3D val="0"/>
            <c:spPr>
              <a:solidFill>
                <a:srgbClr val="4DBF35"/>
              </a:solidFill>
              <a:ln w="3175">
                <a:solidFill>
                  <a:schemeClr val="lt1"/>
                </a:solidFill>
              </a:ln>
              <a:effectLst/>
            </c:spPr>
            <c:extLst>
              <c:ext xmlns:c16="http://schemas.microsoft.com/office/drawing/2014/chart" uri="{C3380CC4-5D6E-409C-BE32-E72D297353CC}">
                <c16:uniqueId val="{00000051-D998-435A-9F4D-4B3222C5B8A7}"/>
              </c:ext>
            </c:extLst>
          </c:dPt>
          <c:dPt>
            <c:idx val="41"/>
            <c:bubble3D val="0"/>
            <c:spPr>
              <a:solidFill>
                <a:srgbClr val="4DBF35"/>
              </a:solidFill>
              <a:ln w="3175">
                <a:solidFill>
                  <a:schemeClr val="lt1"/>
                </a:solidFill>
              </a:ln>
              <a:effectLst/>
            </c:spPr>
            <c:extLst>
              <c:ext xmlns:c16="http://schemas.microsoft.com/office/drawing/2014/chart" uri="{C3380CC4-5D6E-409C-BE32-E72D297353CC}">
                <c16:uniqueId val="{00000053-D998-435A-9F4D-4B3222C5B8A7}"/>
              </c:ext>
            </c:extLst>
          </c:dPt>
          <c:dPt>
            <c:idx val="42"/>
            <c:bubble3D val="0"/>
            <c:spPr>
              <a:solidFill>
                <a:srgbClr val="4DBF35"/>
              </a:solidFill>
              <a:ln w="3175">
                <a:solidFill>
                  <a:schemeClr val="lt1"/>
                </a:solidFill>
              </a:ln>
              <a:effectLst/>
            </c:spPr>
            <c:extLst>
              <c:ext xmlns:c16="http://schemas.microsoft.com/office/drawing/2014/chart" uri="{C3380CC4-5D6E-409C-BE32-E72D297353CC}">
                <c16:uniqueId val="{00000055-D998-435A-9F4D-4B3222C5B8A7}"/>
              </c:ext>
            </c:extLst>
          </c:dPt>
          <c:dPt>
            <c:idx val="43"/>
            <c:bubble3D val="0"/>
            <c:spPr>
              <a:solidFill>
                <a:srgbClr val="4DBF35"/>
              </a:solidFill>
              <a:ln w="3175">
                <a:solidFill>
                  <a:schemeClr val="lt1"/>
                </a:solidFill>
              </a:ln>
              <a:effectLst/>
            </c:spPr>
            <c:extLst>
              <c:ext xmlns:c16="http://schemas.microsoft.com/office/drawing/2014/chart" uri="{C3380CC4-5D6E-409C-BE32-E72D297353CC}">
                <c16:uniqueId val="{00000057-D998-435A-9F4D-4B3222C5B8A7}"/>
              </c:ext>
            </c:extLst>
          </c:dPt>
          <c:dPt>
            <c:idx val="44"/>
            <c:bubble3D val="0"/>
            <c:spPr>
              <a:solidFill>
                <a:srgbClr val="4DBF35"/>
              </a:solidFill>
              <a:ln w="3175">
                <a:solidFill>
                  <a:schemeClr val="lt1"/>
                </a:solidFill>
              </a:ln>
              <a:effectLst/>
            </c:spPr>
            <c:extLst>
              <c:ext xmlns:c16="http://schemas.microsoft.com/office/drawing/2014/chart" uri="{C3380CC4-5D6E-409C-BE32-E72D297353CC}">
                <c16:uniqueId val="{00000059-D998-435A-9F4D-4B3222C5B8A7}"/>
              </c:ext>
            </c:extLst>
          </c:dPt>
          <c:dPt>
            <c:idx val="45"/>
            <c:bubble3D val="0"/>
            <c:spPr>
              <a:solidFill>
                <a:srgbClr val="4DBF35"/>
              </a:solidFill>
              <a:ln w="3175">
                <a:solidFill>
                  <a:schemeClr val="lt1"/>
                </a:solidFill>
              </a:ln>
              <a:effectLst/>
            </c:spPr>
            <c:extLst>
              <c:ext xmlns:c16="http://schemas.microsoft.com/office/drawing/2014/chart" uri="{C3380CC4-5D6E-409C-BE32-E72D297353CC}">
                <c16:uniqueId val="{0000005B-D998-435A-9F4D-4B3222C5B8A7}"/>
              </c:ext>
            </c:extLst>
          </c:dPt>
          <c:dPt>
            <c:idx val="46"/>
            <c:bubble3D val="0"/>
            <c:spPr>
              <a:solidFill>
                <a:srgbClr val="4DBF35"/>
              </a:solidFill>
              <a:ln w="3175">
                <a:solidFill>
                  <a:schemeClr val="lt1"/>
                </a:solidFill>
              </a:ln>
              <a:effectLst/>
            </c:spPr>
            <c:extLst>
              <c:ext xmlns:c16="http://schemas.microsoft.com/office/drawing/2014/chart" uri="{C3380CC4-5D6E-409C-BE32-E72D297353CC}">
                <c16:uniqueId val="{0000005D-D998-435A-9F4D-4B3222C5B8A7}"/>
              </c:ext>
            </c:extLst>
          </c:dPt>
          <c:dPt>
            <c:idx val="47"/>
            <c:bubble3D val="0"/>
            <c:spPr>
              <a:solidFill>
                <a:srgbClr val="4DBF35"/>
              </a:solidFill>
              <a:ln w="3175">
                <a:solidFill>
                  <a:schemeClr val="lt1"/>
                </a:solidFill>
              </a:ln>
              <a:effectLst/>
            </c:spPr>
            <c:extLst>
              <c:ext xmlns:c16="http://schemas.microsoft.com/office/drawing/2014/chart" uri="{C3380CC4-5D6E-409C-BE32-E72D297353CC}">
                <c16:uniqueId val="{0000005F-D998-435A-9F4D-4B3222C5B8A7}"/>
              </c:ext>
            </c:extLst>
          </c:dPt>
          <c:dPt>
            <c:idx val="48"/>
            <c:bubble3D val="0"/>
            <c:spPr>
              <a:solidFill>
                <a:srgbClr val="4DBF35"/>
              </a:solidFill>
              <a:ln w="3175">
                <a:solidFill>
                  <a:schemeClr val="lt1"/>
                </a:solidFill>
              </a:ln>
              <a:effectLst/>
            </c:spPr>
            <c:extLst>
              <c:ext xmlns:c16="http://schemas.microsoft.com/office/drawing/2014/chart" uri="{C3380CC4-5D6E-409C-BE32-E72D297353CC}">
                <c16:uniqueId val="{00000061-D998-435A-9F4D-4B3222C5B8A7}"/>
              </c:ext>
            </c:extLst>
          </c:dPt>
          <c:dPt>
            <c:idx val="49"/>
            <c:bubble3D val="0"/>
            <c:spPr>
              <a:solidFill>
                <a:srgbClr val="4DBF35"/>
              </a:solidFill>
              <a:ln w="3175">
                <a:solidFill>
                  <a:schemeClr val="lt1"/>
                </a:solidFill>
              </a:ln>
              <a:effectLst/>
            </c:spPr>
            <c:extLst>
              <c:ext xmlns:c16="http://schemas.microsoft.com/office/drawing/2014/chart" uri="{C3380CC4-5D6E-409C-BE32-E72D297353CC}">
                <c16:uniqueId val="{00000063-D998-435A-9F4D-4B3222C5B8A7}"/>
              </c:ext>
            </c:extLst>
          </c:dPt>
          <c:dPt>
            <c:idx val="50"/>
            <c:bubble3D val="0"/>
            <c:spPr>
              <a:solidFill>
                <a:srgbClr val="4DBF35"/>
              </a:solidFill>
              <a:ln w="3175">
                <a:solidFill>
                  <a:schemeClr val="lt1"/>
                </a:solidFill>
              </a:ln>
              <a:effectLst/>
            </c:spPr>
            <c:extLst>
              <c:ext xmlns:c16="http://schemas.microsoft.com/office/drawing/2014/chart" uri="{C3380CC4-5D6E-409C-BE32-E72D297353CC}">
                <c16:uniqueId val="{00000065-D998-435A-9F4D-4B3222C5B8A7}"/>
              </c:ext>
            </c:extLst>
          </c:dPt>
          <c:dPt>
            <c:idx val="51"/>
            <c:bubble3D val="0"/>
            <c:spPr>
              <a:solidFill>
                <a:srgbClr val="4DBF35"/>
              </a:solidFill>
              <a:ln w="3175">
                <a:solidFill>
                  <a:schemeClr val="lt1"/>
                </a:solidFill>
              </a:ln>
              <a:effectLst/>
            </c:spPr>
            <c:extLst>
              <c:ext xmlns:c16="http://schemas.microsoft.com/office/drawing/2014/chart" uri="{C3380CC4-5D6E-409C-BE32-E72D297353CC}">
                <c16:uniqueId val="{00000067-D998-435A-9F4D-4B3222C5B8A7}"/>
              </c:ext>
            </c:extLst>
          </c:dPt>
          <c:dPt>
            <c:idx val="52"/>
            <c:bubble3D val="0"/>
            <c:spPr>
              <a:solidFill>
                <a:srgbClr val="4DBF35"/>
              </a:solidFill>
              <a:ln w="3175">
                <a:solidFill>
                  <a:schemeClr val="lt1"/>
                </a:solidFill>
              </a:ln>
              <a:effectLst/>
            </c:spPr>
            <c:extLst>
              <c:ext xmlns:c16="http://schemas.microsoft.com/office/drawing/2014/chart" uri="{C3380CC4-5D6E-409C-BE32-E72D297353CC}">
                <c16:uniqueId val="{00000069-D998-435A-9F4D-4B3222C5B8A7}"/>
              </c:ext>
            </c:extLst>
          </c:dPt>
          <c:dPt>
            <c:idx val="53"/>
            <c:bubble3D val="0"/>
            <c:spPr>
              <a:solidFill>
                <a:srgbClr val="4DBF35"/>
              </a:solidFill>
              <a:ln w="3175">
                <a:solidFill>
                  <a:schemeClr val="lt1"/>
                </a:solidFill>
              </a:ln>
              <a:effectLst/>
            </c:spPr>
            <c:extLst>
              <c:ext xmlns:c16="http://schemas.microsoft.com/office/drawing/2014/chart" uri="{C3380CC4-5D6E-409C-BE32-E72D297353CC}">
                <c16:uniqueId val="{0000006B-D998-435A-9F4D-4B3222C5B8A7}"/>
              </c:ext>
            </c:extLst>
          </c:dPt>
          <c:dPt>
            <c:idx val="54"/>
            <c:bubble3D val="0"/>
            <c:spPr>
              <a:solidFill>
                <a:srgbClr val="4DBF35"/>
              </a:solidFill>
              <a:ln w="3175">
                <a:solidFill>
                  <a:schemeClr val="lt1"/>
                </a:solidFill>
              </a:ln>
              <a:effectLst/>
            </c:spPr>
            <c:extLst>
              <c:ext xmlns:c16="http://schemas.microsoft.com/office/drawing/2014/chart" uri="{C3380CC4-5D6E-409C-BE32-E72D297353CC}">
                <c16:uniqueId val="{0000006D-D998-435A-9F4D-4B3222C5B8A7}"/>
              </c:ext>
            </c:extLst>
          </c:dPt>
          <c:dPt>
            <c:idx val="55"/>
            <c:bubble3D val="0"/>
            <c:spPr>
              <a:solidFill>
                <a:srgbClr val="4DBF35"/>
              </a:solidFill>
              <a:ln w="3175">
                <a:solidFill>
                  <a:schemeClr val="lt1"/>
                </a:solidFill>
              </a:ln>
              <a:effectLst/>
            </c:spPr>
            <c:extLst>
              <c:ext xmlns:c16="http://schemas.microsoft.com/office/drawing/2014/chart" uri="{C3380CC4-5D6E-409C-BE32-E72D297353CC}">
                <c16:uniqueId val="{0000006F-D998-435A-9F4D-4B3222C5B8A7}"/>
              </c:ext>
            </c:extLst>
          </c:dPt>
          <c:dPt>
            <c:idx val="56"/>
            <c:bubble3D val="0"/>
            <c:spPr>
              <a:solidFill>
                <a:srgbClr val="4DBF35"/>
              </a:solidFill>
              <a:ln w="3175">
                <a:solidFill>
                  <a:schemeClr val="lt1"/>
                </a:solidFill>
              </a:ln>
              <a:effectLst/>
            </c:spPr>
            <c:extLst>
              <c:ext xmlns:c16="http://schemas.microsoft.com/office/drawing/2014/chart" uri="{C3380CC4-5D6E-409C-BE32-E72D297353CC}">
                <c16:uniqueId val="{00000071-D998-435A-9F4D-4B3222C5B8A7}"/>
              </c:ext>
            </c:extLst>
          </c:dPt>
          <c:dPt>
            <c:idx val="57"/>
            <c:bubble3D val="0"/>
            <c:spPr>
              <a:solidFill>
                <a:srgbClr val="4DBF35"/>
              </a:solidFill>
              <a:ln w="3175">
                <a:solidFill>
                  <a:schemeClr val="lt1"/>
                </a:solidFill>
              </a:ln>
              <a:effectLst/>
            </c:spPr>
            <c:extLst>
              <c:ext xmlns:c16="http://schemas.microsoft.com/office/drawing/2014/chart" uri="{C3380CC4-5D6E-409C-BE32-E72D297353CC}">
                <c16:uniqueId val="{00000073-D998-435A-9F4D-4B3222C5B8A7}"/>
              </c:ext>
            </c:extLst>
          </c:dPt>
          <c:dPt>
            <c:idx val="58"/>
            <c:bubble3D val="0"/>
            <c:spPr>
              <a:solidFill>
                <a:srgbClr val="4DBF35"/>
              </a:solidFill>
              <a:ln w="3175">
                <a:solidFill>
                  <a:schemeClr val="lt1"/>
                </a:solidFill>
              </a:ln>
              <a:effectLst/>
            </c:spPr>
            <c:extLst>
              <c:ext xmlns:c16="http://schemas.microsoft.com/office/drawing/2014/chart" uri="{C3380CC4-5D6E-409C-BE32-E72D297353CC}">
                <c16:uniqueId val="{00000075-D998-435A-9F4D-4B3222C5B8A7}"/>
              </c:ext>
            </c:extLst>
          </c:dPt>
          <c:dPt>
            <c:idx val="59"/>
            <c:bubble3D val="0"/>
            <c:spPr>
              <a:solidFill>
                <a:srgbClr val="4DBF35"/>
              </a:solidFill>
              <a:ln w="3175">
                <a:solidFill>
                  <a:schemeClr val="lt1"/>
                </a:solidFill>
              </a:ln>
              <a:effectLst/>
            </c:spPr>
            <c:extLst>
              <c:ext xmlns:c16="http://schemas.microsoft.com/office/drawing/2014/chart" uri="{C3380CC4-5D6E-409C-BE32-E72D297353CC}">
                <c16:uniqueId val="{00000077-D998-435A-9F4D-4B3222C5B8A7}"/>
              </c:ext>
            </c:extLst>
          </c:dPt>
          <c:dPt>
            <c:idx val="60"/>
            <c:bubble3D val="0"/>
            <c:spPr>
              <a:solidFill>
                <a:srgbClr val="4DBF35"/>
              </a:solidFill>
              <a:ln w="3175">
                <a:solidFill>
                  <a:schemeClr val="lt1"/>
                </a:solidFill>
              </a:ln>
              <a:effectLst/>
            </c:spPr>
            <c:extLst>
              <c:ext xmlns:c16="http://schemas.microsoft.com/office/drawing/2014/chart" uri="{C3380CC4-5D6E-409C-BE32-E72D297353CC}">
                <c16:uniqueId val="{00000079-D998-435A-9F4D-4B3222C5B8A7}"/>
              </c:ext>
            </c:extLst>
          </c:dPt>
          <c:dPt>
            <c:idx val="61"/>
            <c:bubble3D val="0"/>
            <c:spPr>
              <a:solidFill>
                <a:srgbClr val="4DBF35"/>
              </a:solidFill>
              <a:ln w="3175">
                <a:solidFill>
                  <a:schemeClr val="lt1"/>
                </a:solidFill>
              </a:ln>
              <a:effectLst/>
            </c:spPr>
            <c:extLst>
              <c:ext xmlns:c16="http://schemas.microsoft.com/office/drawing/2014/chart" uri="{C3380CC4-5D6E-409C-BE32-E72D297353CC}">
                <c16:uniqueId val="{0000007B-D998-435A-9F4D-4B3222C5B8A7}"/>
              </c:ext>
            </c:extLst>
          </c:dPt>
          <c:dPt>
            <c:idx val="62"/>
            <c:bubble3D val="0"/>
            <c:spPr>
              <a:solidFill>
                <a:srgbClr val="4DBF35"/>
              </a:solidFill>
              <a:ln w="3175">
                <a:solidFill>
                  <a:schemeClr val="lt1"/>
                </a:solidFill>
              </a:ln>
              <a:effectLst/>
            </c:spPr>
            <c:extLst>
              <c:ext xmlns:c16="http://schemas.microsoft.com/office/drawing/2014/chart" uri="{C3380CC4-5D6E-409C-BE32-E72D297353CC}">
                <c16:uniqueId val="{0000007D-D998-435A-9F4D-4B3222C5B8A7}"/>
              </c:ext>
            </c:extLst>
          </c:dPt>
          <c:dPt>
            <c:idx val="63"/>
            <c:bubble3D val="0"/>
            <c:spPr>
              <a:solidFill>
                <a:srgbClr val="4DBF35"/>
              </a:solidFill>
              <a:ln w="3175">
                <a:solidFill>
                  <a:schemeClr val="lt1"/>
                </a:solidFill>
              </a:ln>
              <a:effectLst/>
            </c:spPr>
            <c:extLst>
              <c:ext xmlns:c16="http://schemas.microsoft.com/office/drawing/2014/chart" uri="{C3380CC4-5D6E-409C-BE32-E72D297353CC}">
                <c16:uniqueId val="{0000007F-D998-435A-9F4D-4B3222C5B8A7}"/>
              </c:ext>
            </c:extLst>
          </c:dPt>
          <c:dPt>
            <c:idx val="64"/>
            <c:bubble3D val="0"/>
            <c:spPr>
              <a:solidFill>
                <a:srgbClr val="4DBF35"/>
              </a:solidFill>
              <a:ln w="3175">
                <a:solidFill>
                  <a:schemeClr val="lt1"/>
                </a:solidFill>
              </a:ln>
              <a:effectLst/>
            </c:spPr>
            <c:extLst>
              <c:ext xmlns:c16="http://schemas.microsoft.com/office/drawing/2014/chart" uri="{C3380CC4-5D6E-409C-BE32-E72D297353CC}">
                <c16:uniqueId val="{00000081-D998-435A-9F4D-4B3222C5B8A7}"/>
              </c:ext>
            </c:extLst>
          </c:dPt>
          <c:dPt>
            <c:idx val="65"/>
            <c:bubble3D val="0"/>
            <c:spPr>
              <a:solidFill>
                <a:srgbClr val="4DBF35"/>
              </a:solidFill>
              <a:ln w="3175">
                <a:solidFill>
                  <a:schemeClr val="lt1"/>
                </a:solidFill>
              </a:ln>
              <a:effectLst/>
            </c:spPr>
            <c:extLst>
              <c:ext xmlns:c16="http://schemas.microsoft.com/office/drawing/2014/chart" uri="{C3380CC4-5D6E-409C-BE32-E72D297353CC}">
                <c16:uniqueId val="{00000083-D998-435A-9F4D-4B3222C5B8A7}"/>
              </c:ext>
            </c:extLst>
          </c:dPt>
          <c:dPt>
            <c:idx val="66"/>
            <c:bubble3D val="0"/>
            <c:spPr>
              <a:solidFill>
                <a:srgbClr val="4DBF35"/>
              </a:solidFill>
              <a:ln w="3175">
                <a:solidFill>
                  <a:schemeClr val="lt1"/>
                </a:solidFill>
              </a:ln>
              <a:effectLst/>
            </c:spPr>
            <c:extLst>
              <c:ext xmlns:c16="http://schemas.microsoft.com/office/drawing/2014/chart" uri="{C3380CC4-5D6E-409C-BE32-E72D297353CC}">
                <c16:uniqueId val="{00000085-D998-435A-9F4D-4B3222C5B8A7}"/>
              </c:ext>
            </c:extLst>
          </c:dPt>
          <c:dPt>
            <c:idx val="67"/>
            <c:bubble3D val="0"/>
            <c:spPr>
              <a:solidFill>
                <a:srgbClr val="4DBF35"/>
              </a:solidFill>
              <a:ln w="3175">
                <a:solidFill>
                  <a:schemeClr val="lt1"/>
                </a:solidFill>
              </a:ln>
              <a:effectLst/>
            </c:spPr>
            <c:extLst>
              <c:ext xmlns:c16="http://schemas.microsoft.com/office/drawing/2014/chart" uri="{C3380CC4-5D6E-409C-BE32-E72D297353CC}">
                <c16:uniqueId val="{00000087-D998-435A-9F4D-4B3222C5B8A7}"/>
              </c:ext>
            </c:extLst>
          </c:dPt>
          <c:dPt>
            <c:idx val="68"/>
            <c:bubble3D val="0"/>
            <c:spPr>
              <a:solidFill>
                <a:srgbClr val="4DBF35"/>
              </a:solidFill>
              <a:ln w="3175">
                <a:solidFill>
                  <a:schemeClr val="lt1"/>
                </a:solidFill>
              </a:ln>
              <a:effectLst/>
            </c:spPr>
            <c:extLst>
              <c:ext xmlns:c16="http://schemas.microsoft.com/office/drawing/2014/chart" uri="{C3380CC4-5D6E-409C-BE32-E72D297353CC}">
                <c16:uniqueId val="{00000089-D998-435A-9F4D-4B3222C5B8A7}"/>
              </c:ext>
            </c:extLst>
          </c:dPt>
          <c:dPt>
            <c:idx val="69"/>
            <c:bubble3D val="0"/>
            <c:spPr>
              <a:solidFill>
                <a:srgbClr val="4DBF35"/>
              </a:solidFill>
              <a:ln w="3175">
                <a:solidFill>
                  <a:schemeClr val="lt1"/>
                </a:solidFill>
              </a:ln>
              <a:effectLst/>
            </c:spPr>
            <c:extLst>
              <c:ext xmlns:c16="http://schemas.microsoft.com/office/drawing/2014/chart" uri="{C3380CC4-5D6E-409C-BE32-E72D297353CC}">
                <c16:uniqueId val="{0000008B-D998-435A-9F4D-4B3222C5B8A7}"/>
              </c:ext>
            </c:extLst>
          </c:dPt>
          <c:dPt>
            <c:idx val="70"/>
            <c:bubble3D val="0"/>
            <c:spPr>
              <a:solidFill>
                <a:srgbClr val="4DBF35"/>
              </a:solidFill>
              <a:ln w="3175">
                <a:solidFill>
                  <a:schemeClr val="lt1"/>
                </a:solidFill>
              </a:ln>
              <a:effectLst/>
            </c:spPr>
            <c:extLst>
              <c:ext xmlns:c16="http://schemas.microsoft.com/office/drawing/2014/chart" uri="{C3380CC4-5D6E-409C-BE32-E72D297353CC}">
                <c16:uniqueId val="{0000008D-D998-435A-9F4D-4B3222C5B8A7}"/>
              </c:ext>
            </c:extLst>
          </c:dPt>
          <c:dPt>
            <c:idx val="71"/>
            <c:bubble3D val="0"/>
            <c:spPr>
              <a:solidFill>
                <a:srgbClr val="4DBF35"/>
              </a:solidFill>
              <a:ln w="3175">
                <a:solidFill>
                  <a:schemeClr val="lt1"/>
                </a:solidFill>
              </a:ln>
              <a:effectLst/>
            </c:spPr>
            <c:extLst>
              <c:ext xmlns:c16="http://schemas.microsoft.com/office/drawing/2014/chart" uri="{C3380CC4-5D6E-409C-BE32-E72D297353CC}">
                <c16:uniqueId val="{0000008F-D998-435A-9F4D-4B3222C5B8A7}"/>
              </c:ext>
            </c:extLst>
          </c:dPt>
          <c:dPt>
            <c:idx val="72"/>
            <c:bubble3D val="0"/>
            <c:spPr>
              <a:solidFill>
                <a:srgbClr val="4DBF35"/>
              </a:solidFill>
              <a:ln w="3175">
                <a:solidFill>
                  <a:schemeClr val="lt1"/>
                </a:solidFill>
              </a:ln>
              <a:effectLst/>
            </c:spPr>
            <c:extLst>
              <c:ext xmlns:c16="http://schemas.microsoft.com/office/drawing/2014/chart" uri="{C3380CC4-5D6E-409C-BE32-E72D297353CC}">
                <c16:uniqueId val="{00000091-D998-435A-9F4D-4B3222C5B8A7}"/>
              </c:ext>
            </c:extLst>
          </c:dPt>
          <c:dPt>
            <c:idx val="73"/>
            <c:bubble3D val="0"/>
            <c:spPr>
              <a:solidFill>
                <a:srgbClr val="4DBF35"/>
              </a:solidFill>
              <a:ln w="3175">
                <a:solidFill>
                  <a:schemeClr val="lt1"/>
                </a:solidFill>
              </a:ln>
              <a:effectLst/>
            </c:spPr>
            <c:extLst>
              <c:ext xmlns:c16="http://schemas.microsoft.com/office/drawing/2014/chart" uri="{C3380CC4-5D6E-409C-BE32-E72D297353CC}">
                <c16:uniqueId val="{00000093-D998-435A-9F4D-4B3222C5B8A7}"/>
              </c:ext>
            </c:extLst>
          </c:dPt>
          <c:dPt>
            <c:idx val="74"/>
            <c:bubble3D val="0"/>
            <c:spPr>
              <a:solidFill>
                <a:srgbClr val="4DBF35"/>
              </a:solidFill>
              <a:ln w="3175">
                <a:solidFill>
                  <a:schemeClr val="lt1"/>
                </a:solidFill>
              </a:ln>
              <a:effectLst/>
            </c:spPr>
            <c:extLst>
              <c:ext xmlns:c16="http://schemas.microsoft.com/office/drawing/2014/chart" uri="{C3380CC4-5D6E-409C-BE32-E72D297353CC}">
                <c16:uniqueId val="{00000095-D998-435A-9F4D-4B3222C5B8A7}"/>
              </c:ext>
            </c:extLst>
          </c:dPt>
          <c:dPt>
            <c:idx val="75"/>
            <c:bubble3D val="0"/>
            <c:spPr>
              <a:solidFill>
                <a:srgbClr val="4DBF35"/>
              </a:solidFill>
              <a:ln w="3175">
                <a:solidFill>
                  <a:schemeClr val="lt1"/>
                </a:solidFill>
              </a:ln>
              <a:effectLst/>
            </c:spPr>
            <c:extLst>
              <c:ext xmlns:c16="http://schemas.microsoft.com/office/drawing/2014/chart" uri="{C3380CC4-5D6E-409C-BE32-E72D297353CC}">
                <c16:uniqueId val="{00000097-D998-435A-9F4D-4B3222C5B8A7}"/>
              </c:ext>
            </c:extLst>
          </c:dPt>
          <c:dPt>
            <c:idx val="76"/>
            <c:bubble3D val="0"/>
            <c:spPr>
              <a:solidFill>
                <a:srgbClr val="4DBF35"/>
              </a:solidFill>
              <a:ln w="3175">
                <a:solidFill>
                  <a:schemeClr val="lt1"/>
                </a:solidFill>
              </a:ln>
              <a:effectLst/>
            </c:spPr>
            <c:extLst>
              <c:ext xmlns:c16="http://schemas.microsoft.com/office/drawing/2014/chart" uri="{C3380CC4-5D6E-409C-BE32-E72D297353CC}">
                <c16:uniqueId val="{00000099-D998-435A-9F4D-4B3222C5B8A7}"/>
              </c:ext>
            </c:extLst>
          </c:dPt>
          <c:dPt>
            <c:idx val="77"/>
            <c:bubble3D val="0"/>
            <c:spPr>
              <a:solidFill>
                <a:srgbClr val="4DBF35"/>
              </a:solidFill>
              <a:ln w="3175">
                <a:solidFill>
                  <a:schemeClr val="lt1"/>
                </a:solidFill>
              </a:ln>
              <a:effectLst/>
            </c:spPr>
            <c:extLst>
              <c:ext xmlns:c16="http://schemas.microsoft.com/office/drawing/2014/chart" uri="{C3380CC4-5D6E-409C-BE32-E72D297353CC}">
                <c16:uniqueId val="{0000009B-D998-435A-9F4D-4B3222C5B8A7}"/>
              </c:ext>
            </c:extLst>
          </c:dPt>
          <c:dPt>
            <c:idx val="78"/>
            <c:bubble3D val="0"/>
            <c:spPr>
              <a:solidFill>
                <a:srgbClr val="4DBF35"/>
              </a:solidFill>
              <a:ln w="3175">
                <a:solidFill>
                  <a:schemeClr val="lt1"/>
                </a:solidFill>
              </a:ln>
              <a:effectLst/>
            </c:spPr>
            <c:extLst>
              <c:ext xmlns:c16="http://schemas.microsoft.com/office/drawing/2014/chart" uri="{C3380CC4-5D6E-409C-BE32-E72D297353CC}">
                <c16:uniqueId val="{0000009D-D998-435A-9F4D-4B3222C5B8A7}"/>
              </c:ext>
            </c:extLst>
          </c:dPt>
          <c:dPt>
            <c:idx val="79"/>
            <c:bubble3D val="0"/>
            <c:spPr>
              <a:solidFill>
                <a:srgbClr val="4DBF35"/>
              </a:solidFill>
              <a:ln w="3175">
                <a:solidFill>
                  <a:schemeClr val="lt1"/>
                </a:solidFill>
              </a:ln>
              <a:effectLst/>
            </c:spPr>
            <c:extLst>
              <c:ext xmlns:c16="http://schemas.microsoft.com/office/drawing/2014/chart" uri="{C3380CC4-5D6E-409C-BE32-E72D297353CC}">
                <c16:uniqueId val="{0000009F-D998-435A-9F4D-4B3222C5B8A7}"/>
              </c:ext>
            </c:extLst>
          </c:dPt>
          <c:dPt>
            <c:idx val="80"/>
            <c:bubble3D val="0"/>
            <c:spPr>
              <a:solidFill>
                <a:srgbClr val="4DBF35"/>
              </a:solidFill>
              <a:ln w="3175">
                <a:solidFill>
                  <a:schemeClr val="lt1"/>
                </a:solidFill>
              </a:ln>
              <a:effectLst/>
            </c:spPr>
            <c:extLst>
              <c:ext xmlns:c16="http://schemas.microsoft.com/office/drawing/2014/chart" uri="{C3380CC4-5D6E-409C-BE32-E72D297353CC}">
                <c16:uniqueId val="{000000A1-D998-435A-9F4D-4B3222C5B8A7}"/>
              </c:ext>
            </c:extLst>
          </c:dPt>
          <c:dPt>
            <c:idx val="81"/>
            <c:bubble3D val="0"/>
            <c:spPr>
              <a:solidFill>
                <a:srgbClr val="4DBF35"/>
              </a:solidFill>
              <a:ln w="3175">
                <a:solidFill>
                  <a:schemeClr val="lt1"/>
                </a:solidFill>
              </a:ln>
              <a:effectLst/>
            </c:spPr>
            <c:extLst>
              <c:ext xmlns:c16="http://schemas.microsoft.com/office/drawing/2014/chart" uri="{C3380CC4-5D6E-409C-BE32-E72D297353CC}">
                <c16:uniqueId val="{000000A3-D998-435A-9F4D-4B3222C5B8A7}"/>
              </c:ext>
            </c:extLst>
          </c:dPt>
          <c:dPt>
            <c:idx val="82"/>
            <c:bubble3D val="0"/>
            <c:spPr>
              <a:solidFill>
                <a:srgbClr val="4DBF35"/>
              </a:solidFill>
              <a:ln w="3175">
                <a:solidFill>
                  <a:schemeClr val="lt1"/>
                </a:solidFill>
              </a:ln>
              <a:effectLst/>
            </c:spPr>
            <c:extLst>
              <c:ext xmlns:c16="http://schemas.microsoft.com/office/drawing/2014/chart" uri="{C3380CC4-5D6E-409C-BE32-E72D297353CC}">
                <c16:uniqueId val="{000000A5-D998-435A-9F4D-4B3222C5B8A7}"/>
              </c:ext>
            </c:extLst>
          </c:dPt>
          <c:dPt>
            <c:idx val="83"/>
            <c:bubble3D val="0"/>
            <c:spPr>
              <a:solidFill>
                <a:srgbClr val="4DBF35"/>
              </a:solidFill>
              <a:ln w="3175">
                <a:solidFill>
                  <a:schemeClr val="lt1"/>
                </a:solidFill>
              </a:ln>
              <a:effectLst/>
            </c:spPr>
            <c:extLst>
              <c:ext xmlns:c16="http://schemas.microsoft.com/office/drawing/2014/chart" uri="{C3380CC4-5D6E-409C-BE32-E72D297353CC}">
                <c16:uniqueId val="{000000A7-D998-435A-9F4D-4B3222C5B8A7}"/>
              </c:ext>
            </c:extLst>
          </c:dPt>
          <c:dPt>
            <c:idx val="84"/>
            <c:bubble3D val="0"/>
            <c:spPr>
              <a:solidFill>
                <a:srgbClr val="4DBF35"/>
              </a:solidFill>
              <a:ln w="3175">
                <a:solidFill>
                  <a:schemeClr val="lt1"/>
                </a:solidFill>
              </a:ln>
              <a:effectLst/>
            </c:spPr>
            <c:extLst>
              <c:ext xmlns:c16="http://schemas.microsoft.com/office/drawing/2014/chart" uri="{C3380CC4-5D6E-409C-BE32-E72D297353CC}">
                <c16:uniqueId val="{000000A9-D998-435A-9F4D-4B3222C5B8A7}"/>
              </c:ext>
            </c:extLst>
          </c:dPt>
          <c:dPt>
            <c:idx val="85"/>
            <c:bubble3D val="0"/>
            <c:spPr>
              <a:solidFill>
                <a:srgbClr val="4DBF35"/>
              </a:solidFill>
              <a:ln w="3175">
                <a:solidFill>
                  <a:schemeClr val="lt1"/>
                </a:solidFill>
              </a:ln>
              <a:effectLst/>
            </c:spPr>
            <c:extLst>
              <c:ext xmlns:c16="http://schemas.microsoft.com/office/drawing/2014/chart" uri="{C3380CC4-5D6E-409C-BE32-E72D297353CC}">
                <c16:uniqueId val="{000000AB-D998-435A-9F4D-4B3222C5B8A7}"/>
              </c:ext>
            </c:extLst>
          </c:dPt>
          <c:dPt>
            <c:idx val="86"/>
            <c:bubble3D val="0"/>
            <c:spPr>
              <a:solidFill>
                <a:srgbClr val="4DBF35"/>
              </a:solidFill>
              <a:ln w="3175">
                <a:solidFill>
                  <a:schemeClr val="lt1"/>
                </a:solidFill>
              </a:ln>
              <a:effectLst/>
            </c:spPr>
            <c:extLst>
              <c:ext xmlns:c16="http://schemas.microsoft.com/office/drawing/2014/chart" uri="{C3380CC4-5D6E-409C-BE32-E72D297353CC}">
                <c16:uniqueId val="{000000AD-D998-435A-9F4D-4B3222C5B8A7}"/>
              </c:ext>
            </c:extLst>
          </c:dPt>
          <c:dPt>
            <c:idx val="87"/>
            <c:bubble3D val="0"/>
            <c:spPr>
              <a:solidFill>
                <a:srgbClr val="4DBF35"/>
              </a:solidFill>
              <a:ln w="3175">
                <a:solidFill>
                  <a:schemeClr val="lt1"/>
                </a:solidFill>
              </a:ln>
              <a:effectLst/>
            </c:spPr>
            <c:extLst>
              <c:ext xmlns:c16="http://schemas.microsoft.com/office/drawing/2014/chart" uri="{C3380CC4-5D6E-409C-BE32-E72D297353CC}">
                <c16:uniqueId val="{000000AF-D998-435A-9F4D-4B3222C5B8A7}"/>
              </c:ext>
            </c:extLst>
          </c:dPt>
          <c:dPt>
            <c:idx val="88"/>
            <c:bubble3D val="0"/>
            <c:spPr>
              <a:solidFill>
                <a:srgbClr val="4DBF35"/>
              </a:solidFill>
              <a:ln w="3175">
                <a:solidFill>
                  <a:schemeClr val="lt1"/>
                </a:solidFill>
              </a:ln>
              <a:effectLst/>
            </c:spPr>
            <c:extLst>
              <c:ext xmlns:c16="http://schemas.microsoft.com/office/drawing/2014/chart" uri="{C3380CC4-5D6E-409C-BE32-E72D297353CC}">
                <c16:uniqueId val="{000000B1-D998-435A-9F4D-4B3222C5B8A7}"/>
              </c:ext>
            </c:extLst>
          </c:dPt>
          <c:dPt>
            <c:idx val="89"/>
            <c:bubble3D val="0"/>
            <c:spPr>
              <a:solidFill>
                <a:srgbClr val="4DBF35"/>
              </a:solidFill>
              <a:ln w="3175">
                <a:solidFill>
                  <a:schemeClr val="lt1"/>
                </a:solidFill>
              </a:ln>
              <a:effectLst/>
            </c:spPr>
            <c:extLst>
              <c:ext xmlns:c16="http://schemas.microsoft.com/office/drawing/2014/chart" uri="{C3380CC4-5D6E-409C-BE32-E72D297353CC}">
                <c16:uniqueId val="{000000B3-D998-435A-9F4D-4B3222C5B8A7}"/>
              </c:ext>
            </c:extLst>
          </c:dPt>
          <c:dPt>
            <c:idx val="90"/>
            <c:bubble3D val="0"/>
            <c:spPr>
              <a:solidFill>
                <a:srgbClr val="4DBF35"/>
              </a:solidFill>
              <a:ln w="3175">
                <a:solidFill>
                  <a:schemeClr val="lt1"/>
                </a:solidFill>
              </a:ln>
              <a:effectLst/>
            </c:spPr>
            <c:extLst>
              <c:ext xmlns:c16="http://schemas.microsoft.com/office/drawing/2014/chart" uri="{C3380CC4-5D6E-409C-BE32-E72D297353CC}">
                <c16:uniqueId val="{000000B5-D998-435A-9F4D-4B3222C5B8A7}"/>
              </c:ext>
            </c:extLst>
          </c:dPt>
          <c:dPt>
            <c:idx val="91"/>
            <c:bubble3D val="0"/>
            <c:spPr>
              <a:solidFill>
                <a:srgbClr val="4DBF35"/>
              </a:solidFill>
              <a:ln w="3175">
                <a:solidFill>
                  <a:schemeClr val="lt1"/>
                </a:solidFill>
              </a:ln>
              <a:effectLst/>
            </c:spPr>
            <c:extLst>
              <c:ext xmlns:c16="http://schemas.microsoft.com/office/drawing/2014/chart" uri="{C3380CC4-5D6E-409C-BE32-E72D297353CC}">
                <c16:uniqueId val="{000000B7-D998-435A-9F4D-4B3222C5B8A7}"/>
              </c:ext>
            </c:extLst>
          </c:dPt>
          <c:dPt>
            <c:idx val="92"/>
            <c:bubble3D val="0"/>
            <c:spPr>
              <a:solidFill>
                <a:srgbClr val="4DBF35"/>
              </a:solidFill>
              <a:ln w="3175">
                <a:solidFill>
                  <a:schemeClr val="lt1"/>
                </a:solidFill>
              </a:ln>
              <a:effectLst/>
            </c:spPr>
            <c:extLst>
              <c:ext xmlns:c16="http://schemas.microsoft.com/office/drawing/2014/chart" uri="{C3380CC4-5D6E-409C-BE32-E72D297353CC}">
                <c16:uniqueId val="{000000B9-D998-435A-9F4D-4B3222C5B8A7}"/>
              </c:ext>
            </c:extLst>
          </c:dPt>
          <c:dPt>
            <c:idx val="93"/>
            <c:bubble3D val="0"/>
            <c:spPr>
              <a:solidFill>
                <a:srgbClr val="4DBF35"/>
              </a:solidFill>
              <a:ln w="3175">
                <a:solidFill>
                  <a:schemeClr val="lt1"/>
                </a:solidFill>
              </a:ln>
              <a:effectLst/>
            </c:spPr>
            <c:extLst>
              <c:ext xmlns:c16="http://schemas.microsoft.com/office/drawing/2014/chart" uri="{C3380CC4-5D6E-409C-BE32-E72D297353CC}">
                <c16:uniqueId val="{000000BB-D998-435A-9F4D-4B3222C5B8A7}"/>
              </c:ext>
            </c:extLst>
          </c:dPt>
          <c:dPt>
            <c:idx val="94"/>
            <c:bubble3D val="0"/>
            <c:spPr>
              <a:solidFill>
                <a:srgbClr val="4DBF35"/>
              </a:solidFill>
              <a:ln w="3175">
                <a:solidFill>
                  <a:schemeClr val="lt1"/>
                </a:solidFill>
              </a:ln>
              <a:effectLst/>
            </c:spPr>
            <c:extLst>
              <c:ext xmlns:c16="http://schemas.microsoft.com/office/drawing/2014/chart" uri="{C3380CC4-5D6E-409C-BE32-E72D297353CC}">
                <c16:uniqueId val="{000000BD-D998-435A-9F4D-4B3222C5B8A7}"/>
              </c:ext>
            </c:extLst>
          </c:dPt>
          <c:dPt>
            <c:idx val="95"/>
            <c:bubble3D val="0"/>
            <c:spPr>
              <a:solidFill>
                <a:srgbClr val="4DBF35"/>
              </a:solidFill>
              <a:ln w="3175">
                <a:solidFill>
                  <a:schemeClr val="lt1"/>
                </a:solidFill>
              </a:ln>
              <a:effectLst/>
            </c:spPr>
            <c:extLst>
              <c:ext xmlns:c16="http://schemas.microsoft.com/office/drawing/2014/chart" uri="{C3380CC4-5D6E-409C-BE32-E72D297353CC}">
                <c16:uniqueId val="{000000BF-D998-435A-9F4D-4B3222C5B8A7}"/>
              </c:ext>
            </c:extLst>
          </c:dPt>
          <c:dPt>
            <c:idx val="96"/>
            <c:bubble3D val="0"/>
            <c:spPr>
              <a:solidFill>
                <a:srgbClr val="4DBF35"/>
              </a:solidFill>
              <a:ln w="3175">
                <a:solidFill>
                  <a:schemeClr val="lt1"/>
                </a:solidFill>
              </a:ln>
              <a:effectLst/>
            </c:spPr>
            <c:extLst>
              <c:ext xmlns:c16="http://schemas.microsoft.com/office/drawing/2014/chart" uri="{C3380CC4-5D6E-409C-BE32-E72D297353CC}">
                <c16:uniqueId val="{000000C1-D998-435A-9F4D-4B3222C5B8A7}"/>
              </c:ext>
            </c:extLst>
          </c:dPt>
          <c:dPt>
            <c:idx val="97"/>
            <c:bubble3D val="0"/>
            <c:spPr>
              <a:solidFill>
                <a:srgbClr val="4DBF35"/>
              </a:solidFill>
              <a:ln w="3175">
                <a:solidFill>
                  <a:schemeClr val="lt1"/>
                </a:solidFill>
              </a:ln>
              <a:effectLst/>
            </c:spPr>
            <c:extLst>
              <c:ext xmlns:c16="http://schemas.microsoft.com/office/drawing/2014/chart" uri="{C3380CC4-5D6E-409C-BE32-E72D297353CC}">
                <c16:uniqueId val="{000000C3-D998-435A-9F4D-4B3222C5B8A7}"/>
              </c:ext>
            </c:extLst>
          </c:dPt>
          <c:dPt>
            <c:idx val="98"/>
            <c:bubble3D val="0"/>
            <c:spPr>
              <a:solidFill>
                <a:srgbClr val="4DBF35"/>
              </a:solidFill>
              <a:ln w="3175">
                <a:solidFill>
                  <a:schemeClr val="lt1"/>
                </a:solidFill>
              </a:ln>
              <a:effectLst/>
            </c:spPr>
            <c:extLst>
              <c:ext xmlns:c16="http://schemas.microsoft.com/office/drawing/2014/chart" uri="{C3380CC4-5D6E-409C-BE32-E72D297353CC}">
                <c16:uniqueId val="{000000C5-D998-435A-9F4D-4B3222C5B8A7}"/>
              </c:ext>
            </c:extLst>
          </c:dPt>
          <c:dPt>
            <c:idx val="99"/>
            <c:bubble3D val="0"/>
            <c:spPr>
              <a:solidFill>
                <a:srgbClr val="4DBF35"/>
              </a:solidFill>
              <a:ln w="3175">
                <a:solidFill>
                  <a:schemeClr val="lt1"/>
                </a:solidFill>
              </a:ln>
              <a:effectLst/>
            </c:spPr>
            <c:extLst>
              <c:ext xmlns:c16="http://schemas.microsoft.com/office/drawing/2014/chart" uri="{C3380CC4-5D6E-409C-BE32-E72D297353CC}">
                <c16:uniqueId val="{000000C7-D998-435A-9F4D-4B3222C5B8A7}"/>
              </c:ext>
            </c:extLst>
          </c:dPt>
          <c:dPt>
            <c:idx val="100"/>
            <c:bubble3D val="0"/>
            <c:spPr>
              <a:noFill/>
              <a:ln w="3175">
                <a:noFill/>
              </a:ln>
              <a:effectLst/>
            </c:spPr>
            <c:extLst>
              <c:ext xmlns:c16="http://schemas.microsoft.com/office/drawing/2014/chart" uri="{C3380CC4-5D6E-409C-BE32-E72D297353CC}">
                <c16:uniqueId val="{000000C9-D998-435A-9F4D-4B3222C5B8A7}"/>
              </c:ext>
            </c:extLst>
          </c:dPt>
          <c:val>
            <c:numRef>
              <c:f>Gauge!$O$2:$O$102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D998-435A-9F4D-4B3222C5B8A7}"/>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pattFill prst="dkUpDiag">
                <a:fgClr>
                  <a:srgbClr val="00B0F0"/>
                </a:fgClr>
                <a:bgClr>
                  <a:srgbClr val="009ED6"/>
                </a:bgClr>
              </a:pattFill>
              <a:ln w="19050">
                <a:solidFill>
                  <a:schemeClr val="lt1"/>
                </a:solidFill>
              </a:ln>
              <a:effectLst/>
            </c:spPr>
            <c:extLst>
              <c:ext xmlns:c16="http://schemas.microsoft.com/office/drawing/2014/chart" uri="{C3380CC4-5D6E-409C-BE32-E72D297353CC}">
                <c16:uniqueId val="{00000001-2209-4D87-8330-23318381F6D3}"/>
              </c:ext>
            </c:extLst>
          </c:dPt>
          <c:dPt>
            <c:idx val="1"/>
            <c:bubble3D val="0"/>
            <c:spPr>
              <a:pattFill prst="dkUpDiag">
                <a:fgClr>
                  <a:schemeClr val="bg1">
                    <a:lumMod val="85000"/>
                  </a:schemeClr>
                </a:fgClr>
                <a:bgClr>
                  <a:srgbClr val="CFCFCF"/>
                </a:bgClr>
              </a:pattFill>
              <a:ln w="19050">
                <a:solidFill>
                  <a:schemeClr val="lt1"/>
                </a:solidFill>
              </a:ln>
              <a:effectLst/>
            </c:spPr>
            <c:extLst>
              <c:ext xmlns:c16="http://schemas.microsoft.com/office/drawing/2014/chart" uri="{C3380CC4-5D6E-409C-BE32-E72D297353CC}">
                <c16:uniqueId val="{00000003-2209-4D87-8330-23318381F6D3}"/>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2209-4D87-8330-23318381F6D3}"/>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230F-41A1-84C1-F27AE87D6485}"/>
            </c:ext>
          </c:extLst>
        </c:ser>
        <c:ser>
          <c:idx val="1"/>
          <c:order val="1"/>
          <c:tx>
            <c:strRef>
              <c:f>'Progress Bar'!$M$2</c:f>
              <c:strCache>
                <c:ptCount val="1"/>
                <c:pt idx="0">
                  <c:v>Remainder</c:v>
                </c:pt>
              </c:strCache>
            </c:strRef>
          </c:tx>
          <c:spPr>
            <a:pattFill prst="dkUpDiag">
              <a:fgClr>
                <a:schemeClr val="bg1">
                  <a:lumMod val="95000"/>
                </a:schemeClr>
              </a:fgClr>
              <a:bgClr>
                <a:schemeClr val="bg1">
                  <a:lumMod val="8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230F-41A1-84C1-F27AE87D6485}"/>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bg1">
                  <a:lumMod val="85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2B19-4886-99E7-863B43DA4C2A}"/>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F676C83D-5F0A-4592-B940-0FC3D88D6CD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2B19-4886-99E7-863B43DA4C2A}"/>
                </c:ext>
              </c:extLst>
            </c:dLbl>
            <c:dLbl>
              <c:idx val="1"/>
              <c:tx>
                <c:rich>
                  <a:bodyPr/>
                  <a:lstStyle/>
                  <a:p>
                    <a:fld id="{DDF7A09E-25FA-403C-A7E6-6B1A7F5AAE9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B19-4886-99E7-863B43DA4C2A}"/>
                </c:ext>
              </c:extLst>
            </c:dLbl>
            <c:dLbl>
              <c:idx val="2"/>
              <c:tx>
                <c:rich>
                  <a:bodyPr/>
                  <a:lstStyle/>
                  <a:p>
                    <a:fld id="{674B61B7-40DB-48C3-B346-BC526263EF7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B19-4886-99E7-863B43DA4C2A}"/>
                </c:ext>
              </c:extLst>
            </c:dLbl>
            <c:dLbl>
              <c:idx val="3"/>
              <c:tx>
                <c:rich>
                  <a:bodyPr/>
                  <a:lstStyle/>
                  <a:p>
                    <a:fld id="{0EFE19A2-DCFA-4D87-AF96-88EEFC9C0A6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B19-4886-99E7-863B43DA4C2A}"/>
                </c:ext>
              </c:extLst>
            </c:dLbl>
            <c:dLbl>
              <c:idx val="4"/>
              <c:tx>
                <c:rich>
                  <a:bodyPr/>
                  <a:lstStyle/>
                  <a:p>
                    <a:fld id="{3CA0AE76-7ABB-4D64-A8A3-7E0662066A7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B19-4886-99E7-863B43DA4C2A}"/>
                </c:ext>
              </c:extLst>
            </c:dLbl>
            <c:dLbl>
              <c:idx val="5"/>
              <c:tx>
                <c:rich>
                  <a:bodyPr/>
                  <a:lstStyle/>
                  <a:p>
                    <a:fld id="{248E3301-EA75-4603-BFD2-EC67046174C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B19-4886-99E7-863B43DA4C2A}"/>
                </c:ext>
              </c:extLst>
            </c:dLbl>
            <c:dLbl>
              <c:idx val="6"/>
              <c:tx>
                <c:rich>
                  <a:bodyPr/>
                  <a:lstStyle/>
                  <a:p>
                    <a:fld id="{4A9C6830-5AA8-4534-9B68-D92FCAFEB79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B19-4886-99E7-863B43DA4C2A}"/>
                </c:ext>
              </c:extLst>
            </c:dLbl>
            <c:dLbl>
              <c:idx val="7"/>
              <c:tx>
                <c:rich>
                  <a:bodyPr/>
                  <a:lstStyle/>
                  <a:p>
                    <a:fld id="{680E1046-89CB-4DC3-84BD-1DAF5475B8D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2B19-4886-99E7-863B43DA4C2A}"/>
                </c:ext>
              </c:extLst>
            </c:dLbl>
            <c:dLbl>
              <c:idx val="8"/>
              <c:tx>
                <c:rich>
                  <a:bodyPr/>
                  <a:lstStyle/>
                  <a:p>
                    <a:fld id="{FC6094C2-5C03-4EF6-B4D8-846EC2528463}"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B19-4886-99E7-863B43DA4C2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19-4886-99E7-863B43DA4C2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19-4886-99E7-863B43DA4C2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19-4886-99E7-863B43DA4C2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19-4886-99E7-863B43DA4C2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19-4886-99E7-863B43DA4C2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19-4886-99E7-863B43DA4C2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19-4886-99E7-863B43DA4C2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19-4886-99E7-863B43DA4C2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19-4886-99E7-863B43DA4C2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19-4886-99E7-863B43DA4C2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19-4886-99E7-863B43DA4C2A}"/>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2B19-4886-99E7-863B43DA4C2A}"/>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982A-4DB3-973B-2B66461196EF}"/>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982A-4DB3-973B-2B66461196EF}"/>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982A-4DB3-973B-2B66461196EF}"/>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bg1"/>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bg1">
                  <a:lumMod val="85000"/>
                </a:schemeClr>
              </a:solidFill>
              <a:round/>
            </a:ln>
            <a:effectLst/>
          </c:spPr>
          <c:marker>
            <c:symbol val="circle"/>
            <c:size val="25"/>
            <c:spPr>
              <a:solidFill>
                <a:schemeClr val="bg1">
                  <a:lumMod val="85000"/>
                </a:schemeClr>
              </a:solidFill>
              <a:ln w="9525">
                <a:noFill/>
              </a:ln>
              <a:effectLst/>
            </c:spPr>
          </c:marker>
          <c:dLbls>
            <c:dLbl>
              <c:idx val="0"/>
              <c:tx>
                <c:rich>
                  <a:bodyPr/>
                  <a:lstStyle/>
                  <a:p>
                    <a:fld id="{9DAD7EF7-9D43-462A-812C-41AF4FD9F42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B4B1-4EB1-A14B-D6E747ECD580}"/>
                </c:ext>
              </c:extLst>
            </c:dLbl>
            <c:dLbl>
              <c:idx val="1"/>
              <c:tx>
                <c:rich>
                  <a:bodyPr/>
                  <a:lstStyle/>
                  <a:p>
                    <a:fld id="{8764E553-BD7D-47E1-BB1E-CD522BC028D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B4B1-4EB1-A14B-D6E747ECD580}"/>
                </c:ext>
              </c:extLst>
            </c:dLbl>
            <c:dLbl>
              <c:idx val="2"/>
              <c:tx>
                <c:rich>
                  <a:bodyPr/>
                  <a:lstStyle/>
                  <a:p>
                    <a:fld id="{F44395A2-A588-4BE3-AEAD-4D78E8EE64F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B4B1-4EB1-A14B-D6E747ECD580}"/>
                </c:ext>
              </c:extLst>
            </c:dLbl>
            <c:dLbl>
              <c:idx val="3"/>
              <c:tx>
                <c:rich>
                  <a:bodyPr/>
                  <a:lstStyle/>
                  <a:p>
                    <a:fld id="{D5B56C36-DF53-439C-A214-4629F6EE7EA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B4B1-4EB1-A14B-D6E747ECD580}"/>
                </c:ext>
              </c:extLst>
            </c:dLbl>
            <c:dLbl>
              <c:idx val="4"/>
              <c:tx>
                <c:rich>
                  <a:bodyPr/>
                  <a:lstStyle/>
                  <a:p>
                    <a:fld id="{C73CAA87-6C0D-4C60-8210-512C956B91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B4B1-4EB1-A14B-D6E747ECD580}"/>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B4B1-4EB1-A14B-D6E747ECD580}"/>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B4B1-4EB1-A14B-D6E747ECD580}"/>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25400" cap="rnd">
              <a:noFill/>
              <a:round/>
            </a:ln>
            <a:effectLst/>
          </c:spPr>
          <c:marker>
            <c:symbol val="square"/>
            <c:size val="13"/>
            <c:spPr>
              <a:solidFill>
                <a:schemeClr val="bg1">
                  <a:lumMod val="85000"/>
                </a:schemeClr>
              </a:solidFill>
              <a:ln w="9525">
                <a:solidFill>
                  <a:schemeClr val="bg1"/>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FC69-472F-B8F1-FB5D85FF698D}"/>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bg1"/>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FC69-472F-B8F1-FB5D85FF698D}"/>
            </c:ext>
          </c:extLst>
        </c:ser>
        <c:ser>
          <c:idx val="2"/>
          <c:order val="2"/>
          <c:tx>
            <c:strRef>
              <c:f>Waffle!$L$2</c:f>
              <c:strCache>
                <c:ptCount val="1"/>
                <c:pt idx="0">
                  <c:v>Marker</c:v>
                </c:pt>
              </c:strCache>
            </c:strRef>
          </c:tx>
          <c:spPr>
            <a:ln w="25400" cap="rnd">
              <a:noFill/>
              <a:round/>
            </a:ln>
            <a:effectLst/>
          </c:spPr>
          <c:marker>
            <c:symbol val="none"/>
          </c:marker>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69-472F-B8F1-FB5D85FF698D}"/>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69-472F-B8F1-FB5D85FF698D}"/>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69-472F-B8F1-FB5D85FF698D}"/>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69-472F-B8F1-FB5D85FF698D}"/>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69-472F-B8F1-FB5D85FF698D}"/>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69-472F-B8F1-FB5D85FF698D}"/>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69-472F-B8F1-FB5D85FF698D}"/>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69-472F-B8F1-FB5D85FF698D}"/>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69-472F-B8F1-FB5D85FF698D}"/>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69-472F-B8F1-FB5D85FF698D}"/>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69-472F-B8F1-FB5D85FF698D}"/>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69-472F-B8F1-FB5D85FF698D}"/>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69-472F-B8F1-FB5D85FF698D}"/>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69-472F-B8F1-FB5D85FF698D}"/>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69-472F-B8F1-FB5D85FF698D}"/>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69-472F-B8F1-FB5D85FF698D}"/>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69-472F-B8F1-FB5D85FF698D}"/>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69-472F-B8F1-FB5D85FF698D}"/>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69-472F-B8F1-FB5D85FF698D}"/>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69-472F-B8F1-FB5D85FF698D}"/>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69-472F-B8F1-FB5D85FF698D}"/>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69-472F-B8F1-FB5D85FF698D}"/>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69-472F-B8F1-FB5D85FF698D}"/>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69-472F-B8F1-FB5D85FF698D}"/>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69-472F-B8F1-FB5D85FF698D}"/>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69-472F-B8F1-FB5D85FF698D}"/>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69-472F-B8F1-FB5D85FF698D}"/>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C69-472F-B8F1-FB5D85FF698D}"/>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C69-472F-B8F1-FB5D85FF698D}"/>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C69-472F-B8F1-FB5D85FF698D}"/>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C69-472F-B8F1-FB5D85FF698D}"/>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C69-472F-B8F1-FB5D85FF698D}"/>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C69-472F-B8F1-FB5D85FF698D}"/>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C69-472F-B8F1-FB5D85FF698D}"/>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C69-472F-B8F1-FB5D85FF698D}"/>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C69-472F-B8F1-FB5D85FF698D}"/>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C69-472F-B8F1-FB5D85FF698D}"/>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C69-472F-B8F1-FB5D85FF698D}"/>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C69-472F-B8F1-FB5D85FF698D}"/>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C69-472F-B8F1-FB5D85FF698D}"/>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C69-472F-B8F1-FB5D85FF698D}"/>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C69-472F-B8F1-FB5D85FF698D}"/>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C69-472F-B8F1-FB5D85FF698D}"/>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C69-472F-B8F1-FB5D85FF698D}"/>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C69-472F-B8F1-FB5D85FF698D}"/>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C69-472F-B8F1-FB5D85FF698D}"/>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C69-472F-B8F1-FB5D85FF698D}"/>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C69-472F-B8F1-FB5D85FF698D}"/>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C69-472F-B8F1-FB5D85FF698D}"/>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C69-472F-B8F1-FB5D85FF698D}"/>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C69-472F-B8F1-FB5D85FF698D}"/>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C69-472F-B8F1-FB5D85FF698D}"/>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C69-472F-B8F1-FB5D85FF698D}"/>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C69-472F-B8F1-FB5D85FF698D}"/>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C69-472F-B8F1-FB5D85FF698D}"/>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C69-472F-B8F1-FB5D85FF698D}"/>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C69-472F-B8F1-FB5D85FF698D}"/>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C69-472F-B8F1-FB5D85FF698D}"/>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C69-472F-B8F1-FB5D85FF698D}"/>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C69-472F-B8F1-FB5D85FF698D}"/>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C69-472F-B8F1-FB5D85FF698D}"/>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C69-472F-B8F1-FB5D85FF698D}"/>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C69-472F-B8F1-FB5D85FF698D}"/>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C69-472F-B8F1-FB5D85FF698D}"/>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C69-472F-B8F1-FB5D85FF698D}"/>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C69-472F-B8F1-FB5D85FF698D}"/>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C69-472F-B8F1-FB5D85FF698D}"/>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C69-472F-B8F1-FB5D85FF698D}"/>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C69-472F-B8F1-FB5D85FF698D}"/>
                </c:ext>
              </c:extLst>
            </c:dLbl>
            <c:dLbl>
              <c:idx val="69"/>
              <c:tx>
                <c:rich>
                  <a:bodyPr/>
                  <a:lstStyle/>
                  <a:p>
                    <a:fld id="{79168A37-659F-448B-9C5F-A52B030671BD}"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FC69-472F-B8F1-FB5D85FF698D}"/>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C69-472F-B8F1-FB5D85FF698D}"/>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C69-472F-B8F1-FB5D85FF698D}"/>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C69-472F-B8F1-FB5D85FF698D}"/>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C69-472F-B8F1-FB5D85FF698D}"/>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C69-472F-B8F1-FB5D85FF698D}"/>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C69-472F-B8F1-FB5D85FF698D}"/>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C69-472F-B8F1-FB5D85FF698D}"/>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C69-472F-B8F1-FB5D85FF698D}"/>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C69-472F-B8F1-FB5D85FF698D}"/>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C69-472F-B8F1-FB5D85FF698D}"/>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C69-472F-B8F1-FB5D85FF698D}"/>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C69-472F-B8F1-FB5D85FF698D}"/>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C69-472F-B8F1-FB5D85FF698D}"/>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C69-472F-B8F1-FB5D85FF698D}"/>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C69-472F-B8F1-FB5D85FF698D}"/>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C69-472F-B8F1-FB5D85FF698D}"/>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C69-472F-B8F1-FB5D85FF698D}"/>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C69-472F-B8F1-FB5D85FF698D}"/>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C69-472F-B8F1-FB5D85FF698D}"/>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C69-472F-B8F1-FB5D85FF698D}"/>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C69-472F-B8F1-FB5D85FF698D}"/>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C69-472F-B8F1-FB5D85FF698D}"/>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C69-472F-B8F1-FB5D85FF698D}"/>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C69-472F-B8F1-FB5D85FF698D}"/>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C69-472F-B8F1-FB5D85FF698D}"/>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FC69-472F-B8F1-FB5D85FF698D}"/>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FC69-472F-B8F1-FB5D85FF698D}"/>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FC69-472F-B8F1-FB5D85FF698D}"/>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FC69-472F-B8F1-FB5D85FF698D}"/>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FC69-472F-B8F1-FB5D85FF698D}"/>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FC69-472F-B8F1-FB5D85FF698D}"/>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US" sz="1000">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C75-4414-94AD-E49C1D42B905}"/>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44074C96-B21C-400C-94D6-2AE1A278691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0C75-4414-94AD-E49C1D42B905}"/>
                </c:ext>
              </c:extLst>
            </c:dLbl>
            <c:dLbl>
              <c:idx val="1"/>
              <c:tx>
                <c:rich>
                  <a:bodyPr/>
                  <a:lstStyle/>
                  <a:p>
                    <a:fld id="{7AAC4680-3240-4E18-B82A-837C0DA4959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0C75-4414-94AD-E49C1D42B905}"/>
                </c:ext>
              </c:extLst>
            </c:dLbl>
            <c:dLbl>
              <c:idx val="2"/>
              <c:tx>
                <c:rich>
                  <a:bodyPr/>
                  <a:lstStyle/>
                  <a:p>
                    <a:fld id="{76E0C681-ECF8-4676-8789-1A80AC7EA75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0C75-4414-94AD-E49C1D42B905}"/>
                </c:ext>
              </c:extLst>
            </c:dLbl>
            <c:dLbl>
              <c:idx val="3"/>
              <c:tx>
                <c:rich>
                  <a:bodyPr/>
                  <a:lstStyle/>
                  <a:p>
                    <a:fld id="{E5B54F27-415F-4F37-B049-F8BAC581ED8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0C75-4414-94AD-E49C1D42B905}"/>
                </c:ext>
              </c:extLst>
            </c:dLbl>
            <c:dLbl>
              <c:idx val="4"/>
              <c:tx>
                <c:rich>
                  <a:bodyPr/>
                  <a:lstStyle/>
                  <a:p>
                    <a:fld id="{BB6F5417-6B3C-4FD7-B957-4CA4AEE113A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0C75-4414-94AD-E49C1D42B905}"/>
                </c:ext>
              </c:extLst>
            </c:dLbl>
            <c:dLbl>
              <c:idx val="5"/>
              <c:tx>
                <c:rich>
                  <a:bodyPr/>
                  <a:lstStyle/>
                  <a:p>
                    <a:fld id="{BA133418-4A9D-4994-9754-88F638FF3C3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0C75-4414-94AD-E49C1D42B905}"/>
                </c:ext>
              </c:extLst>
            </c:dLbl>
            <c:dLbl>
              <c:idx val="6"/>
              <c:tx>
                <c:rich>
                  <a:bodyPr/>
                  <a:lstStyle/>
                  <a:p>
                    <a:fld id="{241E7489-914B-4E2C-9126-1A28F8419F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0C75-4414-94AD-E49C1D42B905}"/>
                </c:ext>
              </c:extLst>
            </c:dLbl>
            <c:dLbl>
              <c:idx val="7"/>
              <c:tx>
                <c:rich>
                  <a:bodyPr/>
                  <a:lstStyle/>
                  <a:p>
                    <a:fld id="{0BD75310-8F0D-4FDA-91D6-4C0996BC45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0C75-4414-94AD-E49C1D42B905}"/>
                </c:ext>
              </c:extLst>
            </c:dLbl>
            <c:dLbl>
              <c:idx val="8"/>
              <c:tx>
                <c:rich>
                  <a:bodyPr/>
                  <a:lstStyle/>
                  <a:p>
                    <a:fld id="{823476DB-1FE3-46AA-B77B-18C27FA146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0C75-4414-94AD-E49C1D42B905}"/>
                </c:ext>
              </c:extLst>
            </c:dLbl>
            <c:dLbl>
              <c:idx val="9"/>
              <c:tx>
                <c:rich>
                  <a:bodyPr/>
                  <a:lstStyle/>
                  <a:p>
                    <a:fld id="{FEDDC36D-F92F-4D56-99C7-0E1DE81E09A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0C75-4414-94AD-E49C1D42B905}"/>
                </c:ext>
              </c:extLst>
            </c:dLbl>
            <c:dLbl>
              <c:idx val="10"/>
              <c:tx>
                <c:rich>
                  <a:bodyPr/>
                  <a:lstStyle/>
                  <a:p>
                    <a:fld id="{2EB5C4E0-F3B5-471A-A16E-E585DD83F1A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0C75-4414-94AD-E49C1D42B905}"/>
                </c:ext>
              </c:extLst>
            </c:dLbl>
            <c:dLbl>
              <c:idx val="11"/>
              <c:tx>
                <c:rich>
                  <a:bodyPr/>
                  <a:lstStyle/>
                  <a:p>
                    <a:fld id="{1BCACFC5-A186-40DA-A318-266773B9757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0C75-4414-94AD-E49C1D42B905}"/>
                </c:ext>
              </c:extLst>
            </c:dLbl>
            <c:dLbl>
              <c:idx val="12"/>
              <c:tx>
                <c:rich>
                  <a:bodyPr/>
                  <a:lstStyle/>
                  <a:p>
                    <a:fld id="{E33F0EAC-9331-4CCB-AD8D-96A3D854398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0C75-4414-94AD-E49C1D42B905}"/>
                </c:ext>
              </c:extLst>
            </c:dLbl>
            <c:dLbl>
              <c:idx val="13"/>
              <c:tx>
                <c:rich>
                  <a:bodyPr/>
                  <a:lstStyle/>
                  <a:p>
                    <a:fld id="{A5C07279-F284-4F2D-967D-035E0B509E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0C75-4414-94AD-E49C1D42B905}"/>
                </c:ext>
              </c:extLst>
            </c:dLbl>
            <c:dLbl>
              <c:idx val="14"/>
              <c:tx>
                <c:rich>
                  <a:bodyPr/>
                  <a:lstStyle/>
                  <a:p>
                    <a:fld id="{233A7CFA-CD38-4521-B915-C9B133FB39C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0C75-4414-94AD-E49C1D42B905}"/>
                </c:ext>
              </c:extLst>
            </c:dLbl>
            <c:dLbl>
              <c:idx val="15"/>
              <c:tx>
                <c:rich>
                  <a:bodyPr/>
                  <a:lstStyle/>
                  <a:p>
                    <a:fld id="{2724068C-7B32-4B02-B8FD-BFF318B73FF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0C75-4414-94AD-E49C1D42B905}"/>
                </c:ext>
              </c:extLst>
            </c:dLbl>
            <c:dLbl>
              <c:idx val="16"/>
              <c:tx>
                <c:rich>
                  <a:bodyPr/>
                  <a:lstStyle/>
                  <a:p>
                    <a:fld id="{FB186ECC-E475-4715-9EEB-A72EA9766A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0C75-4414-94AD-E49C1D42B905}"/>
                </c:ext>
              </c:extLst>
            </c:dLbl>
            <c:dLbl>
              <c:idx val="17"/>
              <c:tx>
                <c:rich>
                  <a:bodyPr/>
                  <a:lstStyle/>
                  <a:p>
                    <a:fld id="{AB7DBEEA-CF03-4C72-A881-59E5AC670BD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0C75-4414-94AD-E49C1D42B905}"/>
                </c:ext>
              </c:extLst>
            </c:dLbl>
            <c:dLbl>
              <c:idx val="18"/>
              <c:tx>
                <c:rich>
                  <a:bodyPr/>
                  <a:lstStyle/>
                  <a:p>
                    <a:fld id="{34451AF2-A8FB-4203-8521-4AC6EE27D85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0C75-4414-94AD-E49C1D42B905}"/>
                </c:ext>
              </c:extLst>
            </c:dLbl>
            <c:dLbl>
              <c:idx val="19"/>
              <c:tx>
                <c:rich>
                  <a:bodyPr/>
                  <a:lstStyle/>
                  <a:p>
                    <a:fld id="{81B56F02-1372-4DF5-9129-30647BC63D7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0C75-4414-94AD-E49C1D42B905}"/>
                </c:ext>
              </c:extLst>
            </c:dLbl>
            <c:dLbl>
              <c:idx val="20"/>
              <c:tx>
                <c:rich>
                  <a:bodyPr/>
                  <a:lstStyle/>
                  <a:p>
                    <a:fld id="{67BCC1C2-B142-4A00-A674-CD69DAD7BC9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0C75-4414-94AD-E49C1D42B905}"/>
                </c:ext>
              </c:extLst>
            </c:dLbl>
            <c:dLbl>
              <c:idx val="21"/>
              <c:tx>
                <c:rich>
                  <a:bodyPr/>
                  <a:lstStyle/>
                  <a:p>
                    <a:fld id="{F58AFB34-A85E-438D-B58E-ABF3E457668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0C75-4414-94AD-E49C1D42B905}"/>
                </c:ext>
              </c:extLst>
            </c:dLbl>
            <c:dLbl>
              <c:idx val="22"/>
              <c:tx>
                <c:rich>
                  <a:bodyPr/>
                  <a:lstStyle/>
                  <a:p>
                    <a:fld id="{161DE8F7-49C2-4E68-B53F-18771F7A682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0C75-4414-94AD-E49C1D42B905}"/>
                </c:ext>
              </c:extLst>
            </c:dLbl>
            <c:dLbl>
              <c:idx val="23"/>
              <c:tx>
                <c:rich>
                  <a:bodyPr/>
                  <a:lstStyle/>
                  <a:p>
                    <a:fld id="{B61D1524-7221-40AB-A5F7-D9B30ED7895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0C75-4414-94AD-E49C1D42B905}"/>
                </c:ext>
              </c:extLst>
            </c:dLbl>
            <c:dLbl>
              <c:idx val="24"/>
              <c:tx>
                <c:rich>
                  <a:bodyPr/>
                  <a:lstStyle/>
                  <a:p>
                    <a:fld id="{8AD3F2E5-DF56-4953-B2D3-CD71061AAEC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0C75-4414-94AD-E49C1D42B905}"/>
                </c:ext>
              </c:extLst>
            </c:dLbl>
            <c:dLbl>
              <c:idx val="25"/>
              <c:tx>
                <c:rich>
                  <a:bodyPr/>
                  <a:lstStyle/>
                  <a:p>
                    <a:fld id="{F027EE39-9DF7-4D47-8726-E204306F4A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0C75-4414-94AD-E49C1D42B905}"/>
                </c:ext>
              </c:extLst>
            </c:dLbl>
            <c:dLbl>
              <c:idx val="26"/>
              <c:tx>
                <c:rich>
                  <a:bodyPr/>
                  <a:lstStyle/>
                  <a:p>
                    <a:fld id="{DD04319A-94A8-4E17-91B4-DA98E19856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0C75-4414-94AD-E49C1D42B905}"/>
                </c:ext>
              </c:extLst>
            </c:dLbl>
            <c:dLbl>
              <c:idx val="27"/>
              <c:tx>
                <c:rich>
                  <a:bodyPr/>
                  <a:lstStyle/>
                  <a:p>
                    <a:fld id="{D638F0E2-2998-451E-8CBB-841D3F9D322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0C75-4414-94AD-E49C1D42B905}"/>
                </c:ext>
              </c:extLst>
            </c:dLbl>
            <c:dLbl>
              <c:idx val="28"/>
              <c:tx>
                <c:rich>
                  <a:bodyPr/>
                  <a:lstStyle/>
                  <a:p>
                    <a:fld id="{6A908784-3EE3-44AF-B2B0-B9F806690DF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0C75-4414-94AD-E49C1D42B905}"/>
                </c:ext>
              </c:extLst>
            </c:dLbl>
            <c:dLbl>
              <c:idx val="29"/>
              <c:tx>
                <c:rich>
                  <a:bodyPr/>
                  <a:lstStyle/>
                  <a:p>
                    <a:fld id="{3FEA3ABA-37B1-4148-9612-1739EACF4B6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0C75-4414-94AD-E49C1D42B905}"/>
                </c:ext>
              </c:extLst>
            </c:dLbl>
            <c:dLbl>
              <c:idx val="30"/>
              <c:tx>
                <c:rich>
                  <a:bodyPr/>
                  <a:lstStyle/>
                  <a:p>
                    <a:fld id="{86DEEC10-6F2F-4DD5-A832-509B9D694BD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0C75-4414-94AD-E49C1D42B905}"/>
                </c:ext>
              </c:extLst>
            </c:dLbl>
            <c:dLbl>
              <c:idx val="31"/>
              <c:tx>
                <c:rich>
                  <a:bodyPr/>
                  <a:lstStyle/>
                  <a:p>
                    <a:fld id="{50767920-D98F-4C48-988C-65F1640CBD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0C75-4414-94AD-E49C1D42B905}"/>
                </c:ext>
              </c:extLst>
            </c:dLbl>
            <c:dLbl>
              <c:idx val="32"/>
              <c:tx>
                <c:rich>
                  <a:bodyPr/>
                  <a:lstStyle/>
                  <a:p>
                    <a:fld id="{F04CCD74-0ED2-4C7B-8254-12AB0EC08BA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0C75-4414-94AD-E49C1D42B905}"/>
                </c:ext>
              </c:extLst>
            </c:dLbl>
            <c:dLbl>
              <c:idx val="33"/>
              <c:tx>
                <c:rich>
                  <a:bodyPr/>
                  <a:lstStyle/>
                  <a:p>
                    <a:fld id="{F96A79A7-4379-448A-86B1-BC8CF872C50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0C75-4414-94AD-E49C1D42B905}"/>
                </c:ext>
              </c:extLst>
            </c:dLbl>
            <c:dLbl>
              <c:idx val="34"/>
              <c:tx>
                <c:rich>
                  <a:bodyPr/>
                  <a:lstStyle/>
                  <a:p>
                    <a:fld id="{009914C0-AD0A-400E-B986-FC6EA475721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0C75-4414-94AD-E49C1D42B905}"/>
                </c:ext>
              </c:extLst>
            </c:dLbl>
            <c:dLbl>
              <c:idx val="35"/>
              <c:tx>
                <c:rich>
                  <a:bodyPr/>
                  <a:lstStyle/>
                  <a:p>
                    <a:fld id="{1DF0A7A3-48D4-4CB1-BF60-388512C1BB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0C75-4414-94AD-E49C1D42B905}"/>
                </c:ext>
              </c:extLst>
            </c:dLbl>
            <c:dLbl>
              <c:idx val="36"/>
              <c:tx>
                <c:rich>
                  <a:bodyPr/>
                  <a:lstStyle/>
                  <a:p>
                    <a:fld id="{84CA36E8-1D4B-4BE0-BC51-88C141FB1F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0C75-4414-94AD-E49C1D42B905}"/>
                </c:ext>
              </c:extLst>
            </c:dLbl>
            <c:dLbl>
              <c:idx val="37"/>
              <c:tx>
                <c:rich>
                  <a:bodyPr/>
                  <a:lstStyle/>
                  <a:p>
                    <a:fld id="{D7373CCC-1391-43DE-9EF0-2FA17A4F27D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0C75-4414-94AD-E49C1D42B905}"/>
                </c:ext>
              </c:extLst>
            </c:dLbl>
            <c:dLbl>
              <c:idx val="38"/>
              <c:tx>
                <c:rich>
                  <a:bodyPr/>
                  <a:lstStyle/>
                  <a:p>
                    <a:fld id="{C508D29D-6B7B-4C1C-8C34-3C0E869101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0C75-4414-94AD-E49C1D42B905}"/>
                </c:ext>
              </c:extLst>
            </c:dLbl>
            <c:dLbl>
              <c:idx val="39"/>
              <c:tx>
                <c:rich>
                  <a:bodyPr/>
                  <a:lstStyle/>
                  <a:p>
                    <a:fld id="{C6310C6D-B564-4A9E-8CFE-DED223BF57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0C75-4414-94AD-E49C1D42B905}"/>
                </c:ext>
              </c:extLst>
            </c:dLbl>
            <c:dLbl>
              <c:idx val="40"/>
              <c:tx>
                <c:rich>
                  <a:bodyPr/>
                  <a:lstStyle/>
                  <a:p>
                    <a:fld id="{745AEE0B-7B07-4130-A743-595F3081238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0C75-4414-94AD-E49C1D42B905}"/>
                </c:ext>
              </c:extLst>
            </c:dLbl>
            <c:dLbl>
              <c:idx val="41"/>
              <c:tx>
                <c:rich>
                  <a:bodyPr/>
                  <a:lstStyle/>
                  <a:p>
                    <a:fld id="{851F3ABA-D613-4E0F-8B54-11F896F114A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0C75-4414-94AD-E49C1D42B90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0C75-4414-94AD-E49C1D42B905}"/>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0C75-4414-94AD-E49C1D42B905}"/>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tx1">
                <a:lumMod val="65000"/>
                <a:lumOff val="35000"/>
              </a:schemeClr>
            </a:solidFill>
            <a:ln w="3175">
              <a:solidFill>
                <a:schemeClr val="tx1">
                  <a:lumMod val="85000"/>
                  <a:lumOff val="15000"/>
                </a:schemeClr>
              </a:solidFill>
            </a:ln>
          </c:spPr>
          <c:dPt>
            <c:idx val="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1-8FC0-4FDB-9D38-CB1F3A06C5CE}"/>
              </c:ext>
            </c:extLst>
          </c:dPt>
          <c:dPt>
            <c:idx val="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3-8FC0-4FDB-9D38-CB1F3A06C5CE}"/>
              </c:ext>
            </c:extLst>
          </c:dPt>
          <c:dPt>
            <c:idx val="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5-8FC0-4FDB-9D38-CB1F3A06C5CE}"/>
              </c:ext>
            </c:extLst>
          </c:dPt>
          <c:dPt>
            <c:idx val="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7-8FC0-4FDB-9D38-CB1F3A06C5CE}"/>
              </c:ext>
            </c:extLst>
          </c:dPt>
          <c:dPt>
            <c:idx val="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9-8FC0-4FDB-9D38-CB1F3A06C5CE}"/>
              </c:ext>
            </c:extLst>
          </c:dPt>
          <c:dPt>
            <c:idx val="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B-8FC0-4FDB-9D38-CB1F3A06C5CE}"/>
              </c:ext>
            </c:extLst>
          </c:dPt>
          <c:dPt>
            <c:idx val="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D-8FC0-4FDB-9D38-CB1F3A06C5CE}"/>
              </c:ext>
            </c:extLst>
          </c:dPt>
          <c:dPt>
            <c:idx val="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F-8FC0-4FDB-9D38-CB1F3A06C5CE}"/>
              </c:ext>
            </c:extLst>
          </c:dPt>
          <c:dPt>
            <c:idx val="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1-8FC0-4FDB-9D38-CB1F3A06C5CE}"/>
              </c:ext>
            </c:extLst>
          </c:dPt>
          <c:dPt>
            <c:idx val="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3-8FC0-4FDB-9D38-CB1F3A06C5CE}"/>
              </c:ext>
            </c:extLst>
          </c:dPt>
          <c:dPt>
            <c:idx val="1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5-8FC0-4FDB-9D38-CB1F3A06C5CE}"/>
              </c:ext>
            </c:extLst>
          </c:dPt>
          <c:dPt>
            <c:idx val="1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7-8FC0-4FDB-9D38-CB1F3A06C5CE}"/>
              </c:ext>
            </c:extLst>
          </c:dPt>
          <c:dPt>
            <c:idx val="1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9-8FC0-4FDB-9D38-CB1F3A06C5CE}"/>
              </c:ext>
            </c:extLst>
          </c:dPt>
          <c:dPt>
            <c:idx val="1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B-8FC0-4FDB-9D38-CB1F3A06C5CE}"/>
              </c:ext>
            </c:extLst>
          </c:dPt>
          <c:dPt>
            <c:idx val="1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D-8FC0-4FDB-9D38-CB1F3A06C5CE}"/>
              </c:ext>
            </c:extLst>
          </c:dPt>
          <c:dPt>
            <c:idx val="1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F-8FC0-4FDB-9D38-CB1F3A06C5CE}"/>
              </c:ext>
            </c:extLst>
          </c:dPt>
          <c:dPt>
            <c:idx val="1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1-8FC0-4FDB-9D38-CB1F3A06C5CE}"/>
              </c:ext>
            </c:extLst>
          </c:dPt>
          <c:dPt>
            <c:idx val="1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3-8FC0-4FDB-9D38-CB1F3A06C5CE}"/>
              </c:ext>
            </c:extLst>
          </c:dPt>
          <c:dPt>
            <c:idx val="1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5-8FC0-4FDB-9D38-CB1F3A06C5CE}"/>
              </c:ext>
            </c:extLst>
          </c:dPt>
          <c:dPt>
            <c:idx val="1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7-8FC0-4FDB-9D38-CB1F3A06C5CE}"/>
              </c:ext>
            </c:extLst>
          </c:dPt>
          <c:dPt>
            <c:idx val="2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9-8FC0-4FDB-9D38-CB1F3A06C5CE}"/>
              </c:ext>
            </c:extLst>
          </c:dPt>
          <c:dPt>
            <c:idx val="2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B-8FC0-4FDB-9D38-CB1F3A06C5CE}"/>
              </c:ext>
            </c:extLst>
          </c:dPt>
          <c:dPt>
            <c:idx val="2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D-8FC0-4FDB-9D38-CB1F3A06C5CE}"/>
              </c:ext>
            </c:extLst>
          </c:dPt>
          <c:dPt>
            <c:idx val="2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F-8FC0-4FDB-9D38-CB1F3A06C5CE}"/>
              </c:ext>
            </c:extLst>
          </c:dPt>
          <c:dPt>
            <c:idx val="2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1-8FC0-4FDB-9D38-CB1F3A06C5CE}"/>
              </c:ext>
            </c:extLst>
          </c:dPt>
          <c:dPt>
            <c:idx val="2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3-8FC0-4FDB-9D38-CB1F3A06C5CE}"/>
              </c:ext>
            </c:extLst>
          </c:dPt>
          <c:dPt>
            <c:idx val="2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5-8FC0-4FDB-9D38-CB1F3A06C5CE}"/>
              </c:ext>
            </c:extLst>
          </c:dPt>
          <c:dPt>
            <c:idx val="2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7-8FC0-4FDB-9D38-CB1F3A06C5CE}"/>
              </c:ext>
            </c:extLst>
          </c:dPt>
          <c:dPt>
            <c:idx val="2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9-8FC0-4FDB-9D38-CB1F3A06C5CE}"/>
              </c:ext>
            </c:extLst>
          </c:dPt>
          <c:dPt>
            <c:idx val="2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B-8FC0-4FDB-9D38-CB1F3A06C5CE}"/>
              </c:ext>
            </c:extLst>
          </c:dPt>
          <c:dPt>
            <c:idx val="3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D-8FC0-4FDB-9D38-CB1F3A06C5CE}"/>
              </c:ext>
            </c:extLst>
          </c:dPt>
          <c:dPt>
            <c:idx val="3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F-8FC0-4FDB-9D38-CB1F3A06C5CE}"/>
              </c:ext>
            </c:extLst>
          </c:dPt>
          <c:dPt>
            <c:idx val="3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1-8FC0-4FDB-9D38-CB1F3A06C5CE}"/>
              </c:ext>
            </c:extLst>
          </c:dPt>
          <c:dPt>
            <c:idx val="3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3-8FC0-4FDB-9D38-CB1F3A06C5CE}"/>
              </c:ext>
            </c:extLst>
          </c:dPt>
          <c:dPt>
            <c:idx val="3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5-8FC0-4FDB-9D38-CB1F3A06C5CE}"/>
              </c:ext>
            </c:extLst>
          </c:dPt>
          <c:dPt>
            <c:idx val="3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7-8FC0-4FDB-9D38-CB1F3A06C5CE}"/>
              </c:ext>
            </c:extLst>
          </c:dPt>
          <c:dPt>
            <c:idx val="3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9-8FC0-4FDB-9D38-CB1F3A06C5CE}"/>
              </c:ext>
            </c:extLst>
          </c:dPt>
          <c:dPt>
            <c:idx val="3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B-8FC0-4FDB-9D38-CB1F3A06C5CE}"/>
              </c:ext>
            </c:extLst>
          </c:dPt>
          <c:dPt>
            <c:idx val="3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D-8FC0-4FDB-9D38-CB1F3A06C5CE}"/>
              </c:ext>
            </c:extLst>
          </c:dPt>
          <c:dPt>
            <c:idx val="3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F-8FC0-4FDB-9D38-CB1F3A06C5CE}"/>
              </c:ext>
            </c:extLst>
          </c:dPt>
          <c:dPt>
            <c:idx val="4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1-8FC0-4FDB-9D38-CB1F3A06C5CE}"/>
              </c:ext>
            </c:extLst>
          </c:dPt>
          <c:dPt>
            <c:idx val="4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3-8FC0-4FDB-9D38-CB1F3A06C5CE}"/>
              </c:ext>
            </c:extLst>
          </c:dPt>
          <c:dPt>
            <c:idx val="4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5-8FC0-4FDB-9D38-CB1F3A06C5CE}"/>
              </c:ext>
            </c:extLst>
          </c:dPt>
          <c:dPt>
            <c:idx val="4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7-8FC0-4FDB-9D38-CB1F3A06C5CE}"/>
              </c:ext>
            </c:extLst>
          </c:dPt>
          <c:dPt>
            <c:idx val="4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9-8FC0-4FDB-9D38-CB1F3A06C5CE}"/>
              </c:ext>
            </c:extLst>
          </c:dPt>
          <c:dPt>
            <c:idx val="4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B-8FC0-4FDB-9D38-CB1F3A06C5CE}"/>
              </c:ext>
            </c:extLst>
          </c:dPt>
          <c:dPt>
            <c:idx val="4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D-8FC0-4FDB-9D38-CB1F3A06C5CE}"/>
              </c:ext>
            </c:extLst>
          </c:dPt>
          <c:dPt>
            <c:idx val="4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F-8FC0-4FDB-9D38-CB1F3A06C5CE}"/>
              </c:ext>
            </c:extLst>
          </c:dPt>
          <c:dPt>
            <c:idx val="4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1-8FC0-4FDB-9D38-CB1F3A06C5CE}"/>
              </c:ext>
            </c:extLst>
          </c:dPt>
          <c:dPt>
            <c:idx val="4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3-8FC0-4FDB-9D38-CB1F3A06C5CE}"/>
              </c:ext>
            </c:extLst>
          </c:dPt>
          <c:dPt>
            <c:idx val="5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5-8FC0-4FDB-9D38-CB1F3A06C5CE}"/>
              </c:ext>
            </c:extLst>
          </c:dPt>
          <c:dPt>
            <c:idx val="5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7-8FC0-4FDB-9D38-CB1F3A06C5CE}"/>
              </c:ext>
            </c:extLst>
          </c:dPt>
          <c:dPt>
            <c:idx val="5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9-8FC0-4FDB-9D38-CB1F3A06C5CE}"/>
              </c:ext>
            </c:extLst>
          </c:dPt>
          <c:dPt>
            <c:idx val="5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B-8FC0-4FDB-9D38-CB1F3A06C5CE}"/>
              </c:ext>
            </c:extLst>
          </c:dPt>
          <c:dPt>
            <c:idx val="5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D-8FC0-4FDB-9D38-CB1F3A06C5CE}"/>
              </c:ext>
            </c:extLst>
          </c:dPt>
          <c:dPt>
            <c:idx val="5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F-8FC0-4FDB-9D38-CB1F3A06C5CE}"/>
              </c:ext>
            </c:extLst>
          </c:dPt>
          <c:dPt>
            <c:idx val="5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1-8FC0-4FDB-9D38-CB1F3A06C5CE}"/>
              </c:ext>
            </c:extLst>
          </c:dPt>
          <c:dPt>
            <c:idx val="5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3-8FC0-4FDB-9D38-CB1F3A06C5CE}"/>
              </c:ext>
            </c:extLst>
          </c:dPt>
          <c:dPt>
            <c:idx val="5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5-8FC0-4FDB-9D38-CB1F3A06C5CE}"/>
              </c:ext>
            </c:extLst>
          </c:dPt>
          <c:dPt>
            <c:idx val="5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7-8FC0-4FDB-9D38-CB1F3A06C5CE}"/>
              </c:ext>
            </c:extLst>
          </c:dPt>
          <c:dPt>
            <c:idx val="6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9-8FC0-4FDB-9D38-CB1F3A06C5CE}"/>
              </c:ext>
            </c:extLst>
          </c:dPt>
          <c:dPt>
            <c:idx val="6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B-8FC0-4FDB-9D38-CB1F3A06C5CE}"/>
              </c:ext>
            </c:extLst>
          </c:dPt>
          <c:dPt>
            <c:idx val="6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D-8FC0-4FDB-9D38-CB1F3A06C5CE}"/>
              </c:ext>
            </c:extLst>
          </c:dPt>
          <c:dPt>
            <c:idx val="6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F-8FC0-4FDB-9D38-CB1F3A06C5CE}"/>
              </c:ext>
            </c:extLst>
          </c:dPt>
          <c:dPt>
            <c:idx val="6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1-8FC0-4FDB-9D38-CB1F3A06C5CE}"/>
              </c:ext>
            </c:extLst>
          </c:dPt>
          <c:dPt>
            <c:idx val="6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3-8FC0-4FDB-9D38-CB1F3A06C5CE}"/>
              </c:ext>
            </c:extLst>
          </c:dPt>
          <c:dPt>
            <c:idx val="6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5-8FC0-4FDB-9D38-CB1F3A06C5CE}"/>
              </c:ext>
            </c:extLst>
          </c:dPt>
          <c:dPt>
            <c:idx val="6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7-8FC0-4FDB-9D38-CB1F3A06C5CE}"/>
              </c:ext>
            </c:extLst>
          </c:dPt>
          <c:dPt>
            <c:idx val="6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9-8FC0-4FDB-9D38-CB1F3A06C5CE}"/>
              </c:ext>
            </c:extLst>
          </c:dPt>
          <c:dPt>
            <c:idx val="6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B-8FC0-4FDB-9D38-CB1F3A06C5CE}"/>
              </c:ext>
            </c:extLst>
          </c:dPt>
          <c:dPt>
            <c:idx val="7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D-8FC0-4FDB-9D38-CB1F3A06C5CE}"/>
              </c:ext>
            </c:extLst>
          </c:dPt>
          <c:dPt>
            <c:idx val="7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F-8FC0-4FDB-9D38-CB1F3A06C5CE}"/>
              </c:ext>
            </c:extLst>
          </c:dPt>
          <c:dPt>
            <c:idx val="7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1-8FC0-4FDB-9D38-CB1F3A06C5CE}"/>
              </c:ext>
            </c:extLst>
          </c:dPt>
          <c:dPt>
            <c:idx val="7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3-8FC0-4FDB-9D38-CB1F3A06C5CE}"/>
              </c:ext>
            </c:extLst>
          </c:dPt>
          <c:dPt>
            <c:idx val="7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5-8FC0-4FDB-9D38-CB1F3A06C5CE}"/>
              </c:ext>
            </c:extLst>
          </c:dPt>
          <c:dPt>
            <c:idx val="7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7-8FC0-4FDB-9D38-CB1F3A06C5CE}"/>
              </c:ext>
            </c:extLst>
          </c:dPt>
          <c:dPt>
            <c:idx val="7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9-8FC0-4FDB-9D38-CB1F3A06C5CE}"/>
              </c:ext>
            </c:extLst>
          </c:dPt>
          <c:dPt>
            <c:idx val="7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B-8FC0-4FDB-9D38-CB1F3A06C5CE}"/>
              </c:ext>
            </c:extLst>
          </c:dPt>
          <c:dPt>
            <c:idx val="7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D-8FC0-4FDB-9D38-CB1F3A06C5CE}"/>
              </c:ext>
            </c:extLst>
          </c:dPt>
          <c:dPt>
            <c:idx val="7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F-8FC0-4FDB-9D38-CB1F3A06C5CE}"/>
              </c:ext>
            </c:extLst>
          </c:dPt>
          <c:dPt>
            <c:idx val="8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1-8FC0-4FDB-9D38-CB1F3A06C5CE}"/>
              </c:ext>
            </c:extLst>
          </c:dPt>
          <c:dPt>
            <c:idx val="8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3-8FC0-4FDB-9D38-CB1F3A06C5CE}"/>
              </c:ext>
            </c:extLst>
          </c:dPt>
          <c:dPt>
            <c:idx val="8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5-8FC0-4FDB-9D38-CB1F3A06C5CE}"/>
              </c:ext>
            </c:extLst>
          </c:dPt>
          <c:dPt>
            <c:idx val="8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7-8FC0-4FDB-9D38-CB1F3A06C5CE}"/>
              </c:ext>
            </c:extLst>
          </c:dPt>
          <c:dPt>
            <c:idx val="8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9-8FC0-4FDB-9D38-CB1F3A06C5CE}"/>
              </c:ext>
            </c:extLst>
          </c:dPt>
          <c:dPt>
            <c:idx val="8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B-8FC0-4FDB-9D38-CB1F3A06C5CE}"/>
              </c:ext>
            </c:extLst>
          </c:dPt>
          <c:dPt>
            <c:idx val="8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D-8FC0-4FDB-9D38-CB1F3A06C5CE}"/>
              </c:ext>
            </c:extLst>
          </c:dPt>
          <c:dPt>
            <c:idx val="8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F-8FC0-4FDB-9D38-CB1F3A06C5CE}"/>
              </c:ext>
            </c:extLst>
          </c:dPt>
          <c:dPt>
            <c:idx val="8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1-8FC0-4FDB-9D38-CB1F3A06C5CE}"/>
              </c:ext>
            </c:extLst>
          </c:dPt>
          <c:dPt>
            <c:idx val="8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3-8FC0-4FDB-9D38-CB1F3A06C5CE}"/>
              </c:ext>
            </c:extLst>
          </c:dPt>
          <c:dPt>
            <c:idx val="9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5-8FC0-4FDB-9D38-CB1F3A06C5CE}"/>
              </c:ext>
            </c:extLst>
          </c:dPt>
          <c:dPt>
            <c:idx val="9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7-8FC0-4FDB-9D38-CB1F3A06C5CE}"/>
              </c:ext>
            </c:extLst>
          </c:dPt>
          <c:dPt>
            <c:idx val="9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9-8FC0-4FDB-9D38-CB1F3A06C5CE}"/>
              </c:ext>
            </c:extLst>
          </c:dPt>
          <c:dPt>
            <c:idx val="9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B-8FC0-4FDB-9D38-CB1F3A06C5CE}"/>
              </c:ext>
            </c:extLst>
          </c:dPt>
          <c:dPt>
            <c:idx val="9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D-8FC0-4FDB-9D38-CB1F3A06C5CE}"/>
              </c:ext>
            </c:extLst>
          </c:dPt>
          <c:dPt>
            <c:idx val="9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F-8FC0-4FDB-9D38-CB1F3A06C5CE}"/>
              </c:ext>
            </c:extLst>
          </c:dPt>
          <c:dPt>
            <c:idx val="9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1-8FC0-4FDB-9D38-CB1F3A06C5CE}"/>
              </c:ext>
            </c:extLst>
          </c:dPt>
          <c:dPt>
            <c:idx val="9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3-8FC0-4FDB-9D38-CB1F3A06C5CE}"/>
              </c:ext>
            </c:extLst>
          </c:dPt>
          <c:dPt>
            <c:idx val="9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5-8FC0-4FDB-9D38-CB1F3A06C5CE}"/>
              </c:ext>
            </c:extLst>
          </c:dPt>
          <c:dPt>
            <c:idx val="9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7-8FC0-4FDB-9D38-CB1F3A06C5CE}"/>
              </c:ext>
            </c:extLst>
          </c:dPt>
          <c:dPt>
            <c:idx val="100"/>
            <c:bubble3D val="0"/>
            <c:spPr>
              <a:noFill/>
              <a:ln w="3175">
                <a:noFill/>
              </a:ln>
              <a:effectLst/>
            </c:spPr>
            <c:extLst>
              <c:ext xmlns:c16="http://schemas.microsoft.com/office/drawing/2014/chart" uri="{C3380CC4-5D6E-409C-BE32-E72D297353CC}">
                <c16:uniqueId val="{000000C9-8FC0-4FDB-9D38-CB1F3A06C5CE}"/>
              </c:ext>
            </c:extLst>
          </c:dPt>
          <c:val>
            <c:numRef>
              <c:f>Gauge!$N$2:$N$102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8FC0-4FDB-9D38-CB1F3A06C5CE}"/>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a:solidFill>
                <a:schemeClr val="tx1">
                  <a:lumMod val="85000"/>
                  <a:lumOff val="15000"/>
                </a:schemeClr>
              </a:solidFill>
            </a:ln>
          </c:spPr>
          <c:dPt>
            <c:idx val="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1-8637-41C3-9AFD-67EFC5CBC4AC}"/>
              </c:ext>
            </c:extLst>
          </c:dPt>
          <c:dPt>
            <c:idx val="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3-8637-41C3-9AFD-67EFC5CBC4AC}"/>
              </c:ext>
            </c:extLst>
          </c:dPt>
          <c:dPt>
            <c:idx val="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5-8637-41C3-9AFD-67EFC5CBC4AC}"/>
              </c:ext>
            </c:extLst>
          </c:dPt>
          <c:dPt>
            <c:idx val="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7-8637-41C3-9AFD-67EFC5CBC4AC}"/>
              </c:ext>
            </c:extLst>
          </c:dPt>
          <c:dPt>
            <c:idx val="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9-8637-41C3-9AFD-67EFC5CBC4AC}"/>
              </c:ext>
            </c:extLst>
          </c:dPt>
          <c:dPt>
            <c:idx val="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B-8637-41C3-9AFD-67EFC5CBC4AC}"/>
              </c:ext>
            </c:extLst>
          </c:dPt>
          <c:dPt>
            <c:idx val="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D-8637-41C3-9AFD-67EFC5CBC4AC}"/>
              </c:ext>
            </c:extLst>
          </c:dPt>
          <c:dPt>
            <c:idx val="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F-8637-41C3-9AFD-67EFC5CBC4AC}"/>
              </c:ext>
            </c:extLst>
          </c:dPt>
          <c:dPt>
            <c:idx val="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1-8637-41C3-9AFD-67EFC5CBC4AC}"/>
              </c:ext>
            </c:extLst>
          </c:dPt>
          <c:dPt>
            <c:idx val="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3-8637-41C3-9AFD-67EFC5CBC4AC}"/>
              </c:ext>
            </c:extLst>
          </c:dPt>
          <c:dPt>
            <c:idx val="1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5-8637-41C3-9AFD-67EFC5CBC4AC}"/>
              </c:ext>
            </c:extLst>
          </c:dPt>
          <c:dPt>
            <c:idx val="1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7-8637-41C3-9AFD-67EFC5CBC4AC}"/>
              </c:ext>
            </c:extLst>
          </c:dPt>
          <c:dPt>
            <c:idx val="1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9-8637-41C3-9AFD-67EFC5CBC4AC}"/>
              </c:ext>
            </c:extLst>
          </c:dPt>
          <c:dPt>
            <c:idx val="1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B-8637-41C3-9AFD-67EFC5CBC4AC}"/>
              </c:ext>
            </c:extLst>
          </c:dPt>
          <c:dPt>
            <c:idx val="1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D-8637-41C3-9AFD-67EFC5CBC4AC}"/>
              </c:ext>
            </c:extLst>
          </c:dPt>
          <c:dPt>
            <c:idx val="1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F-8637-41C3-9AFD-67EFC5CBC4AC}"/>
              </c:ext>
            </c:extLst>
          </c:dPt>
          <c:dPt>
            <c:idx val="1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1-8637-41C3-9AFD-67EFC5CBC4AC}"/>
              </c:ext>
            </c:extLst>
          </c:dPt>
          <c:dPt>
            <c:idx val="1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3-8637-41C3-9AFD-67EFC5CBC4AC}"/>
              </c:ext>
            </c:extLst>
          </c:dPt>
          <c:dPt>
            <c:idx val="1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5-8637-41C3-9AFD-67EFC5CBC4AC}"/>
              </c:ext>
            </c:extLst>
          </c:dPt>
          <c:dPt>
            <c:idx val="1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7-8637-41C3-9AFD-67EFC5CBC4AC}"/>
              </c:ext>
            </c:extLst>
          </c:dPt>
          <c:dPt>
            <c:idx val="2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9-8637-41C3-9AFD-67EFC5CBC4AC}"/>
              </c:ext>
            </c:extLst>
          </c:dPt>
          <c:dPt>
            <c:idx val="2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B-8637-41C3-9AFD-67EFC5CBC4AC}"/>
              </c:ext>
            </c:extLst>
          </c:dPt>
          <c:dPt>
            <c:idx val="2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D-8637-41C3-9AFD-67EFC5CBC4AC}"/>
              </c:ext>
            </c:extLst>
          </c:dPt>
          <c:dPt>
            <c:idx val="2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F-8637-41C3-9AFD-67EFC5CBC4AC}"/>
              </c:ext>
            </c:extLst>
          </c:dPt>
          <c:dPt>
            <c:idx val="2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1-8637-41C3-9AFD-67EFC5CBC4AC}"/>
              </c:ext>
            </c:extLst>
          </c:dPt>
          <c:dPt>
            <c:idx val="2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3-8637-41C3-9AFD-67EFC5CBC4AC}"/>
              </c:ext>
            </c:extLst>
          </c:dPt>
          <c:dPt>
            <c:idx val="2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5-8637-41C3-9AFD-67EFC5CBC4AC}"/>
              </c:ext>
            </c:extLst>
          </c:dPt>
          <c:dPt>
            <c:idx val="2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7-8637-41C3-9AFD-67EFC5CBC4AC}"/>
              </c:ext>
            </c:extLst>
          </c:dPt>
          <c:dPt>
            <c:idx val="2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9-8637-41C3-9AFD-67EFC5CBC4AC}"/>
              </c:ext>
            </c:extLst>
          </c:dPt>
          <c:dPt>
            <c:idx val="2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B-8637-41C3-9AFD-67EFC5CBC4AC}"/>
              </c:ext>
            </c:extLst>
          </c:dPt>
          <c:dPt>
            <c:idx val="3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D-8637-41C3-9AFD-67EFC5CBC4AC}"/>
              </c:ext>
            </c:extLst>
          </c:dPt>
          <c:dPt>
            <c:idx val="3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F-8637-41C3-9AFD-67EFC5CBC4AC}"/>
              </c:ext>
            </c:extLst>
          </c:dPt>
          <c:dPt>
            <c:idx val="3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1-8637-41C3-9AFD-67EFC5CBC4AC}"/>
              </c:ext>
            </c:extLst>
          </c:dPt>
          <c:dPt>
            <c:idx val="3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3-8637-41C3-9AFD-67EFC5CBC4AC}"/>
              </c:ext>
            </c:extLst>
          </c:dPt>
          <c:dPt>
            <c:idx val="3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5-8637-41C3-9AFD-67EFC5CBC4AC}"/>
              </c:ext>
            </c:extLst>
          </c:dPt>
          <c:dPt>
            <c:idx val="3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7-8637-41C3-9AFD-67EFC5CBC4AC}"/>
              </c:ext>
            </c:extLst>
          </c:dPt>
          <c:dPt>
            <c:idx val="3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9-8637-41C3-9AFD-67EFC5CBC4AC}"/>
              </c:ext>
            </c:extLst>
          </c:dPt>
          <c:dPt>
            <c:idx val="3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B-8637-41C3-9AFD-67EFC5CBC4AC}"/>
              </c:ext>
            </c:extLst>
          </c:dPt>
          <c:dPt>
            <c:idx val="3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D-8637-41C3-9AFD-67EFC5CBC4AC}"/>
              </c:ext>
            </c:extLst>
          </c:dPt>
          <c:dPt>
            <c:idx val="3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F-8637-41C3-9AFD-67EFC5CBC4AC}"/>
              </c:ext>
            </c:extLst>
          </c:dPt>
          <c:dPt>
            <c:idx val="4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1-8637-41C3-9AFD-67EFC5CBC4AC}"/>
              </c:ext>
            </c:extLst>
          </c:dPt>
          <c:dPt>
            <c:idx val="4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3-8637-41C3-9AFD-67EFC5CBC4AC}"/>
              </c:ext>
            </c:extLst>
          </c:dPt>
          <c:dPt>
            <c:idx val="4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5-8637-41C3-9AFD-67EFC5CBC4AC}"/>
              </c:ext>
            </c:extLst>
          </c:dPt>
          <c:dPt>
            <c:idx val="4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7-8637-41C3-9AFD-67EFC5CBC4AC}"/>
              </c:ext>
            </c:extLst>
          </c:dPt>
          <c:dPt>
            <c:idx val="4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9-8637-41C3-9AFD-67EFC5CBC4AC}"/>
              </c:ext>
            </c:extLst>
          </c:dPt>
          <c:dPt>
            <c:idx val="4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B-8637-41C3-9AFD-67EFC5CBC4AC}"/>
              </c:ext>
            </c:extLst>
          </c:dPt>
          <c:dPt>
            <c:idx val="4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D-8637-41C3-9AFD-67EFC5CBC4AC}"/>
              </c:ext>
            </c:extLst>
          </c:dPt>
          <c:dPt>
            <c:idx val="4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F-8637-41C3-9AFD-67EFC5CBC4AC}"/>
              </c:ext>
            </c:extLst>
          </c:dPt>
          <c:dPt>
            <c:idx val="4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1-8637-41C3-9AFD-67EFC5CBC4AC}"/>
              </c:ext>
            </c:extLst>
          </c:dPt>
          <c:dPt>
            <c:idx val="4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3-8637-41C3-9AFD-67EFC5CBC4AC}"/>
              </c:ext>
            </c:extLst>
          </c:dPt>
          <c:dPt>
            <c:idx val="5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5-8637-41C3-9AFD-67EFC5CBC4AC}"/>
              </c:ext>
            </c:extLst>
          </c:dPt>
          <c:dPt>
            <c:idx val="5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7-8637-41C3-9AFD-67EFC5CBC4AC}"/>
              </c:ext>
            </c:extLst>
          </c:dPt>
          <c:dPt>
            <c:idx val="5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9-8637-41C3-9AFD-67EFC5CBC4AC}"/>
              </c:ext>
            </c:extLst>
          </c:dPt>
          <c:dPt>
            <c:idx val="5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B-8637-41C3-9AFD-67EFC5CBC4AC}"/>
              </c:ext>
            </c:extLst>
          </c:dPt>
          <c:dPt>
            <c:idx val="5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D-8637-41C3-9AFD-67EFC5CBC4AC}"/>
              </c:ext>
            </c:extLst>
          </c:dPt>
          <c:dPt>
            <c:idx val="5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F-8637-41C3-9AFD-67EFC5CBC4AC}"/>
              </c:ext>
            </c:extLst>
          </c:dPt>
          <c:dPt>
            <c:idx val="5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1-8637-41C3-9AFD-67EFC5CBC4AC}"/>
              </c:ext>
            </c:extLst>
          </c:dPt>
          <c:dPt>
            <c:idx val="5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3-8637-41C3-9AFD-67EFC5CBC4AC}"/>
              </c:ext>
            </c:extLst>
          </c:dPt>
          <c:dPt>
            <c:idx val="5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5-8637-41C3-9AFD-67EFC5CBC4AC}"/>
              </c:ext>
            </c:extLst>
          </c:dPt>
          <c:dPt>
            <c:idx val="5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7-8637-41C3-9AFD-67EFC5CBC4AC}"/>
              </c:ext>
            </c:extLst>
          </c:dPt>
          <c:dPt>
            <c:idx val="6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9-8637-41C3-9AFD-67EFC5CBC4AC}"/>
              </c:ext>
            </c:extLst>
          </c:dPt>
          <c:dPt>
            <c:idx val="6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B-8637-41C3-9AFD-67EFC5CBC4AC}"/>
              </c:ext>
            </c:extLst>
          </c:dPt>
          <c:dPt>
            <c:idx val="6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D-8637-41C3-9AFD-67EFC5CBC4AC}"/>
              </c:ext>
            </c:extLst>
          </c:dPt>
          <c:dPt>
            <c:idx val="6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F-8637-41C3-9AFD-67EFC5CBC4AC}"/>
              </c:ext>
            </c:extLst>
          </c:dPt>
          <c:dPt>
            <c:idx val="6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1-8637-41C3-9AFD-67EFC5CBC4AC}"/>
              </c:ext>
            </c:extLst>
          </c:dPt>
          <c:dPt>
            <c:idx val="6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3-8637-41C3-9AFD-67EFC5CBC4AC}"/>
              </c:ext>
            </c:extLst>
          </c:dPt>
          <c:dPt>
            <c:idx val="6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5-8637-41C3-9AFD-67EFC5CBC4AC}"/>
              </c:ext>
            </c:extLst>
          </c:dPt>
          <c:dPt>
            <c:idx val="6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7-8637-41C3-9AFD-67EFC5CBC4AC}"/>
              </c:ext>
            </c:extLst>
          </c:dPt>
          <c:dPt>
            <c:idx val="6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9-8637-41C3-9AFD-67EFC5CBC4AC}"/>
              </c:ext>
            </c:extLst>
          </c:dPt>
          <c:dPt>
            <c:idx val="6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B-8637-41C3-9AFD-67EFC5CBC4AC}"/>
              </c:ext>
            </c:extLst>
          </c:dPt>
          <c:dPt>
            <c:idx val="7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D-8637-41C3-9AFD-67EFC5CBC4AC}"/>
              </c:ext>
            </c:extLst>
          </c:dPt>
          <c:dPt>
            <c:idx val="7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F-8637-41C3-9AFD-67EFC5CBC4AC}"/>
              </c:ext>
            </c:extLst>
          </c:dPt>
          <c:dPt>
            <c:idx val="7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1-8637-41C3-9AFD-67EFC5CBC4AC}"/>
              </c:ext>
            </c:extLst>
          </c:dPt>
          <c:dPt>
            <c:idx val="7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3-8637-41C3-9AFD-67EFC5CBC4AC}"/>
              </c:ext>
            </c:extLst>
          </c:dPt>
          <c:dPt>
            <c:idx val="7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5-8637-41C3-9AFD-67EFC5CBC4AC}"/>
              </c:ext>
            </c:extLst>
          </c:dPt>
          <c:dPt>
            <c:idx val="7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7-8637-41C3-9AFD-67EFC5CBC4AC}"/>
              </c:ext>
            </c:extLst>
          </c:dPt>
          <c:dPt>
            <c:idx val="7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9-8637-41C3-9AFD-67EFC5CBC4AC}"/>
              </c:ext>
            </c:extLst>
          </c:dPt>
          <c:dPt>
            <c:idx val="7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B-8637-41C3-9AFD-67EFC5CBC4AC}"/>
              </c:ext>
            </c:extLst>
          </c:dPt>
          <c:dPt>
            <c:idx val="7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D-8637-41C3-9AFD-67EFC5CBC4AC}"/>
              </c:ext>
            </c:extLst>
          </c:dPt>
          <c:dPt>
            <c:idx val="7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F-8637-41C3-9AFD-67EFC5CBC4AC}"/>
              </c:ext>
            </c:extLst>
          </c:dPt>
          <c:dPt>
            <c:idx val="8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1-8637-41C3-9AFD-67EFC5CBC4AC}"/>
              </c:ext>
            </c:extLst>
          </c:dPt>
          <c:dPt>
            <c:idx val="8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3-8637-41C3-9AFD-67EFC5CBC4AC}"/>
              </c:ext>
            </c:extLst>
          </c:dPt>
          <c:dPt>
            <c:idx val="8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5-8637-41C3-9AFD-67EFC5CBC4AC}"/>
              </c:ext>
            </c:extLst>
          </c:dPt>
          <c:dPt>
            <c:idx val="8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7-8637-41C3-9AFD-67EFC5CBC4AC}"/>
              </c:ext>
            </c:extLst>
          </c:dPt>
          <c:dPt>
            <c:idx val="8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9-8637-41C3-9AFD-67EFC5CBC4AC}"/>
              </c:ext>
            </c:extLst>
          </c:dPt>
          <c:dPt>
            <c:idx val="8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B-8637-41C3-9AFD-67EFC5CBC4AC}"/>
              </c:ext>
            </c:extLst>
          </c:dPt>
          <c:dPt>
            <c:idx val="8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D-8637-41C3-9AFD-67EFC5CBC4AC}"/>
              </c:ext>
            </c:extLst>
          </c:dPt>
          <c:dPt>
            <c:idx val="8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F-8637-41C3-9AFD-67EFC5CBC4AC}"/>
              </c:ext>
            </c:extLst>
          </c:dPt>
          <c:dPt>
            <c:idx val="8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1-8637-41C3-9AFD-67EFC5CBC4AC}"/>
              </c:ext>
            </c:extLst>
          </c:dPt>
          <c:dPt>
            <c:idx val="8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3-8637-41C3-9AFD-67EFC5CBC4AC}"/>
              </c:ext>
            </c:extLst>
          </c:dPt>
          <c:dPt>
            <c:idx val="9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5-8637-41C3-9AFD-67EFC5CBC4AC}"/>
              </c:ext>
            </c:extLst>
          </c:dPt>
          <c:dPt>
            <c:idx val="9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7-8637-41C3-9AFD-67EFC5CBC4AC}"/>
              </c:ext>
            </c:extLst>
          </c:dPt>
          <c:dPt>
            <c:idx val="9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9-8637-41C3-9AFD-67EFC5CBC4AC}"/>
              </c:ext>
            </c:extLst>
          </c:dPt>
          <c:dPt>
            <c:idx val="9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B-8637-41C3-9AFD-67EFC5CBC4AC}"/>
              </c:ext>
            </c:extLst>
          </c:dPt>
          <c:dPt>
            <c:idx val="9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D-8637-41C3-9AFD-67EFC5CBC4AC}"/>
              </c:ext>
            </c:extLst>
          </c:dPt>
          <c:dPt>
            <c:idx val="9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F-8637-41C3-9AFD-67EFC5CBC4AC}"/>
              </c:ext>
            </c:extLst>
          </c:dPt>
          <c:dPt>
            <c:idx val="9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1-8637-41C3-9AFD-67EFC5CBC4AC}"/>
              </c:ext>
            </c:extLst>
          </c:dPt>
          <c:dPt>
            <c:idx val="9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3-8637-41C3-9AFD-67EFC5CBC4AC}"/>
              </c:ext>
            </c:extLst>
          </c:dPt>
          <c:dPt>
            <c:idx val="9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5-8637-41C3-9AFD-67EFC5CBC4AC}"/>
              </c:ext>
            </c:extLst>
          </c:dPt>
          <c:dPt>
            <c:idx val="9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7-8637-41C3-9AFD-67EFC5CBC4AC}"/>
              </c:ext>
            </c:extLst>
          </c:dPt>
          <c:dPt>
            <c:idx val="100"/>
            <c:bubble3D val="0"/>
            <c:spPr>
              <a:noFill/>
              <a:ln w="3175">
                <a:noFill/>
              </a:ln>
              <a:effectLst/>
            </c:spPr>
            <c:extLst>
              <c:ext xmlns:c16="http://schemas.microsoft.com/office/drawing/2014/chart" uri="{C3380CC4-5D6E-409C-BE32-E72D297353CC}">
                <c16:uniqueId val="{000000C9-8637-41C3-9AFD-67EFC5CBC4AC}"/>
              </c:ext>
            </c:extLst>
          </c:dPt>
          <c:val>
            <c:numRef>
              <c:f>Gauge!$O$2:$O$102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8637-41C3-9AFD-67EFC5CBC4AC}"/>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w="12700">
              <a:solidFill>
                <a:schemeClr val="tx1">
                  <a:lumMod val="65000"/>
                  <a:lumOff val="35000"/>
                </a:schemeClr>
              </a:solidFill>
            </a:ln>
          </c:spPr>
          <c:dPt>
            <c:idx val="0"/>
            <c:bubble3D val="0"/>
            <c:spPr>
              <a:pattFill prst="dkUpDiag">
                <a:fgClr>
                  <a:srgbClr val="00B0F0"/>
                </a:fgClr>
                <a:bgClr>
                  <a:srgbClr val="009ED6"/>
                </a:bgClr>
              </a:pattFill>
              <a:ln w="12700">
                <a:solidFill>
                  <a:schemeClr val="tx1">
                    <a:lumMod val="65000"/>
                    <a:lumOff val="35000"/>
                  </a:schemeClr>
                </a:solidFill>
              </a:ln>
              <a:effectLst/>
            </c:spPr>
            <c:extLst>
              <c:ext xmlns:c16="http://schemas.microsoft.com/office/drawing/2014/chart" uri="{C3380CC4-5D6E-409C-BE32-E72D297353CC}">
                <c16:uniqueId val="{00000001-B6E4-460F-A5A0-CF9DDCDD19BE}"/>
              </c:ext>
            </c:extLst>
          </c:dPt>
          <c:dPt>
            <c:idx val="1"/>
            <c:bubble3D val="0"/>
            <c:spPr>
              <a:pattFill prst="dkUpDiag">
                <a:fgClr>
                  <a:schemeClr val="tx1">
                    <a:lumMod val="50000"/>
                    <a:lumOff val="50000"/>
                  </a:schemeClr>
                </a:fgClr>
                <a:bgClr>
                  <a:schemeClr val="tx1">
                    <a:lumMod val="65000"/>
                    <a:lumOff val="35000"/>
                  </a:schemeClr>
                </a:bgClr>
              </a:pattFill>
              <a:ln w="12700">
                <a:solidFill>
                  <a:schemeClr val="tx1">
                    <a:lumMod val="65000"/>
                    <a:lumOff val="35000"/>
                  </a:schemeClr>
                </a:solidFill>
              </a:ln>
              <a:effectLst/>
            </c:spPr>
            <c:extLst>
              <c:ext xmlns:c16="http://schemas.microsoft.com/office/drawing/2014/chart" uri="{C3380CC4-5D6E-409C-BE32-E72D297353CC}">
                <c16:uniqueId val="{00000003-B6E4-460F-A5A0-CF9DDCDD19BE}"/>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B6E4-460F-A5A0-CF9DDCDD19BE}"/>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34AF-46E6-BA66-327C07535D7B}"/>
            </c:ext>
          </c:extLst>
        </c:ser>
        <c:ser>
          <c:idx val="1"/>
          <c:order val="1"/>
          <c:tx>
            <c:strRef>
              <c:f>'Progress Bar'!$M$2</c:f>
              <c:strCache>
                <c:ptCount val="1"/>
                <c:pt idx="0">
                  <c:v>Remainder</c:v>
                </c:pt>
              </c:strCache>
            </c:strRef>
          </c:tx>
          <c:spPr>
            <a:pattFill prst="dkUpDiag">
              <a:fgClr>
                <a:schemeClr val="tx1">
                  <a:lumMod val="50000"/>
                  <a:lumOff val="50000"/>
                </a:schemeClr>
              </a:fgClr>
              <a:bgClr>
                <a:schemeClr val="tx1">
                  <a:lumMod val="65000"/>
                  <a:lumOff val="3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34AF-46E6-BA66-327C07535D7B}"/>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tx1">
                  <a:lumMod val="50000"/>
                  <a:lumOff val="50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EB53-4274-B025-FB880E88A53A}"/>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F6984CC0-E0D8-44EA-9180-664DDD17235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EB53-4274-B025-FB880E88A53A}"/>
                </c:ext>
              </c:extLst>
            </c:dLbl>
            <c:dLbl>
              <c:idx val="1"/>
              <c:tx>
                <c:rich>
                  <a:bodyPr/>
                  <a:lstStyle/>
                  <a:p>
                    <a:fld id="{3A9AA244-84CC-406B-830F-A933C63C8CA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EB53-4274-B025-FB880E88A53A}"/>
                </c:ext>
              </c:extLst>
            </c:dLbl>
            <c:dLbl>
              <c:idx val="2"/>
              <c:tx>
                <c:rich>
                  <a:bodyPr/>
                  <a:lstStyle/>
                  <a:p>
                    <a:fld id="{CDF0C44C-ABD3-4954-819F-9F116DCEF02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EB53-4274-B025-FB880E88A53A}"/>
                </c:ext>
              </c:extLst>
            </c:dLbl>
            <c:dLbl>
              <c:idx val="3"/>
              <c:tx>
                <c:rich>
                  <a:bodyPr/>
                  <a:lstStyle/>
                  <a:p>
                    <a:fld id="{4001857F-B2B3-4F2C-9656-DDAC353EA24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EB53-4274-B025-FB880E88A53A}"/>
                </c:ext>
              </c:extLst>
            </c:dLbl>
            <c:dLbl>
              <c:idx val="4"/>
              <c:tx>
                <c:rich>
                  <a:bodyPr/>
                  <a:lstStyle/>
                  <a:p>
                    <a:fld id="{64BD4B9A-1FE0-49A9-B454-BE7E22D745CB}"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EB53-4274-B025-FB880E88A53A}"/>
                </c:ext>
              </c:extLst>
            </c:dLbl>
            <c:dLbl>
              <c:idx val="5"/>
              <c:tx>
                <c:rich>
                  <a:bodyPr/>
                  <a:lstStyle/>
                  <a:p>
                    <a:fld id="{CFDEF0BD-2A22-467A-AE0A-81D3A5A7174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EB53-4274-B025-FB880E88A53A}"/>
                </c:ext>
              </c:extLst>
            </c:dLbl>
            <c:dLbl>
              <c:idx val="6"/>
              <c:tx>
                <c:rich>
                  <a:bodyPr/>
                  <a:lstStyle/>
                  <a:p>
                    <a:fld id="{460C22BC-5772-4DB9-BEDF-171D7B56D20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EB53-4274-B025-FB880E88A53A}"/>
                </c:ext>
              </c:extLst>
            </c:dLbl>
            <c:dLbl>
              <c:idx val="7"/>
              <c:tx>
                <c:rich>
                  <a:bodyPr/>
                  <a:lstStyle/>
                  <a:p>
                    <a:fld id="{8E5A72FD-F361-442D-B268-4CFA5973CB54}"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EB53-4274-B025-FB880E88A53A}"/>
                </c:ext>
              </c:extLst>
            </c:dLbl>
            <c:dLbl>
              <c:idx val="8"/>
              <c:tx>
                <c:rich>
                  <a:bodyPr/>
                  <a:lstStyle/>
                  <a:p>
                    <a:fld id="{492996BC-31B5-4707-9D89-69BF50EE891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EB53-4274-B025-FB880E88A53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53-4274-B025-FB880E88A53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53-4274-B025-FB880E88A53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53-4274-B025-FB880E88A53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53-4274-B025-FB880E88A53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53-4274-B025-FB880E88A53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53-4274-B025-FB880E88A53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53-4274-B025-FB880E88A53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53-4274-B025-FB880E88A53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53-4274-B025-FB880E88A53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B53-4274-B025-FB880E88A53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B53-4274-B025-FB880E88A53A}"/>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EB53-4274-B025-FB880E88A53A}"/>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D031-4C7E-94D5-365334788F05}"/>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D031-4C7E-94D5-365334788F05}"/>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D031-4C7E-94D5-365334788F05}"/>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tx1">
            <a:lumMod val="85000"/>
            <a:lumOff val="15000"/>
          </a:schemeClr>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tx1">
                  <a:lumMod val="50000"/>
                  <a:lumOff val="50000"/>
                </a:schemeClr>
              </a:solidFill>
              <a:round/>
            </a:ln>
            <a:effectLst/>
          </c:spPr>
          <c:marker>
            <c:symbol val="circle"/>
            <c:size val="25"/>
            <c:spPr>
              <a:solidFill>
                <a:schemeClr val="tx1">
                  <a:lumMod val="50000"/>
                  <a:lumOff val="50000"/>
                </a:schemeClr>
              </a:solidFill>
              <a:ln w="9525">
                <a:noFill/>
              </a:ln>
              <a:effectLst/>
            </c:spPr>
          </c:marker>
          <c:dLbls>
            <c:dLbl>
              <c:idx val="0"/>
              <c:tx>
                <c:rich>
                  <a:bodyPr/>
                  <a:lstStyle/>
                  <a:p>
                    <a:fld id="{7CCCB0CC-1F56-4285-A494-50106E3E718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AB82-4F4B-8E3E-D4BCAB24A6EE}"/>
                </c:ext>
              </c:extLst>
            </c:dLbl>
            <c:dLbl>
              <c:idx val="1"/>
              <c:tx>
                <c:rich>
                  <a:bodyPr/>
                  <a:lstStyle/>
                  <a:p>
                    <a:fld id="{B574973B-8C57-46EE-AAF6-C8D75A4E3D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AB82-4F4B-8E3E-D4BCAB24A6EE}"/>
                </c:ext>
              </c:extLst>
            </c:dLbl>
            <c:dLbl>
              <c:idx val="2"/>
              <c:tx>
                <c:rich>
                  <a:bodyPr/>
                  <a:lstStyle/>
                  <a:p>
                    <a:fld id="{04347D08-A865-4FF5-9B65-D44F5C9DFB2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B82-4F4B-8E3E-D4BCAB24A6EE}"/>
                </c:ext>
              </c:extLst>
            </c:dLbl>
            <c:dLbl>
              <c:idx val="3"/>
              <c:tx>
                <c:rich>
                  <a:bodyPr/>
                  <a:lstStyle/>
                  <a:p>
                    <a:fld id="{6608F6B6-A3EF-418E-8D03-060077CEF4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B82-4F4B-8E3E-D4BCAB24A6EE}"/>
                </c:ext>
              </c:extLst>
            </c:dLbl>
            <c:dLbl>
              <c:idx val="4"/>
              <c:tx>
                <c:rich>
                  <a:bodyPr/>
                  <a:lstStyle/>
                  <a:p>
                    <a:fld id="{484273D7-D0C8-478D-AB74-C6D5F5CB725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B82-4F4B-8E3E-D4BCAB24A6EE}"/>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85000"/>
                        <a:lumOff val="1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AB82-4F4B-8E3E-D4BCAB24A6EE}"/>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AB82-4F4B-8E3E-D4BCAB24A6EE}"/>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19050" cap="rnd">
              <a:noFill/>
              <a:round/>
            </a:ln>
            <a:effectLst/>
          </c:spPr>
          <c:marker>
            <c:symbol val="square"/>
            <c:size val="13"/>
            <c:spPr>
              <a:solidFill>
                <a:schemeClr val="tx1">
                  <a:lumMod val="50000"/>
                  <a:lumOff val="50000"/>
                </a:schemeClr>
              </a:solidFill>
              <a:ln w="9525">
                <a:solidFill>
                  <a:schemeClr val="tx1">
                    <a:lumMod val="85000"/>
                    <a:lumOff val="15000"/>
                  </a:schemeClr>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9D2B-4F65-A930-B499087F97C2}"/>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tx1">
                    <a:lumMod val="85000"/>
                    <a:lumOff val="15000"/>
                  </a:schemeClr>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9D2B-4F65-A930-B499087F97C2}"/>
            </c:ext>
          </c:extLst>
        </c:ser>
        <c:ser>
          <c:idx val="2"/>
          <c:order val="2"/>
          <c:tx>
            <c:strRef>
              <c:f>Waffle!$L$2</c:f>
              <c:strCache>
                <c:ptCount val="1"/>
                <c:pt idx="0">
                  <c:v>Marker</c:v>
                </c:pt>
              </c:strCache>
            </c:strRef>
          </c:tx>
          <c:spPr>
            <a:ln w="25400" cap="rnd">
              <a:noFill/>
              <a:round/>
            </a:ln>
            <a:effectLst/>
          </c:spPr>
          <c:marker>
            <c:symbol val="none"/>
          </c:marker>
          <c:dPt>
            <c:idx val="29"/>
            <c:marker>
              <c:symbol val="none"/>
            </c:marker>
            <c:bubble3D val="0"/>
            <c:extLst>
              <c:ext xmlns:c16="http://schemas.microsoft.com/office/drawing/2014/chart" uri="{C3380CC4-5D6E-409C-BE32-E72D297353CC}">
                <c16:uniqueId val="{0000001F-9D2B-4F65-A930-B499087F97C2}"/>
              </c:ext>
            </c:extLst>
          </c:dPt>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2B-4F65-A930-B499087F97C2}"/>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2B-4F65-A930-B499087F97C2}"/>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2B-4F65-A930-B499087F97C2}"/>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2B-4F65-A930-B499087F97C2}"/>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2B-4F65-A930-B499087F97C2}"/>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2B-4F65-A930-B499087F97C2}"/>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2B-4F65-A930-B499087F97C2}"/>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2B-4F65-A930-B499087F97C2}"/>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2B-4F65-A930-B499087F97C2}"/>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2B-4F65-A930-B499087F97C2}"/>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2B-4F65-A930-B499087F97C2}"/>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2B-4F65-A930-B499087F97C2}"/>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2B-4F65-A930-B499087F97C2}"/>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2B-4F65-A930-B499087F97C2}"/>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2B-4F65-A930-B499087F97C2}"/>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2B-4F65-A930-B499087F97C2}"/>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2B-4F65-A930-B499087F97C2}"/>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2B-4F65-A930-B499087F97C2}"/>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2B-4F65-A930-B499087F97C2}"/>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2B-4F65-A930-B499087F97C2}"/>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2B-4F65-A930-B499087F97C2}"/>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2B-4F65-A930-B499087F97C2}"/>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2B-4F65-A930-B499087F97C2}"/>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2B-4F65-A930-B499087F97C2}"/>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2B-4F65-A930-B499087F97C2}"/>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2B-4F65-A930-B499087F97C2}"/>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2B-4F65-A930-B499087F97C2}"/>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2B-4F65-A930-B499087F97C2}"/>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2B-4F65-A930-B499087F97C2}"/>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2B-4F65-A930-B499087F97C2}"/>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D2B-4F65-A930-B499087F97C2}"/>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D2B-4F65-A930-B499087F97C2}"/>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D2B-4F65-A930-B499087F97C2}"/>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D2B-4F65-A930-B499087F97C2}"/>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D2B-4F65-A930-B499087F97C2}"/>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D2B-4F65-A930-B499087F97C2}"/>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D2B-4F65-A930-B499087F97C2}"/>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D2B-4F65-A930-B499087F97C2}"/>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D2B-4F65-A930-B499087F97C2}"/>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D2B-4F65-A930-B499087F97C2}"/>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D2B-4F65-A930-B499087F97C2}"/>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D2B-4F65-A930-B499087F97C2}"/>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D2B-4F65-A930-B499087F97C2}"/>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D2B-4F65-A930-B499087F97C2}"/>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D2B-4F65-A930-B499087F97C2}"/>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D2B-4F65-A930-B499087F97C2}"/>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D2B-4F65-A930-B499087F97C2}"/>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D2B-4F65-A930-B499087F97C2}"/>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D2B-4F65-A930-B499087F97C2}"/>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D2B-4F65-A930-B499087F97C2}"/>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D2B-4F65-A930-B499087F97C2}"/>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D2B-4F65-A930-B499087F97C2}"/>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D2B-4F65-A930-B499087F97C2}"/>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D2B-4F65-A930-B499087F97C2}"/>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D2B-4F65-A930-B499087F97C2}"/>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D2B-4F65-A930-B499087F97C2}"/>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D2B-4F65-A930-B499087F97C2}"/>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D2B-4F65-A930-B499087F97C2}"/>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D2B-4F65-A930-B499087F97C2}"/>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D2B-4F65-A930-B499087F97C2}"/>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D2B-4F65-A930-B499087F97C2}"/>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D2B-4F65-A930-B499087F97C2}"/>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D2B-4F65-A930-B499087F97C2}"/>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D2B-4F65-A930-B499087F97C2}"/>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D2B-4F65-A930-B499087F97C2}"/>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D2B-4F65-A930-B499087F97C2}"/>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D2B-4F65-A930-B499087F97C2}"/>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D2B-4F65-A930-B499087F97C2}"/>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D2B-4F65-A930-B499087F97C2}"/>
                </c:ext>
              </c:extLst>
            </c:dLbl>
            <c:dLbl>
              <c:idx val="69"/>
              <c:tx>
                <c:rich>
                  <a:bodyPr/>
                  <a:lstStyle/>
                  <a:p>
                    <a:fld id="{52552F23-85B3-4A3C-906D-02C7DFED8B19}"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9D2B-4F65-A930-B499087F97C2}"/>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D2B-4F65-A930-B499087F97C2}"/>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D2B-4F65-A930-B499087F97C2}"/>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D2B-4F65-A930-B499087F97C2}"/>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D2B-4F65-A930-B499087F97C2}"/>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D2B-4F65-A930-B499087F97C2}"/>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D2B-4F65-A930-B499087F97C2}"/>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D2B-4F65-A930-B499087F97C2}"/>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D2B-4F65-A930-B499087F97C2}"/>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D2B-4F65-A930-B499087F97C2}"/>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D2B-4F65-A930-B499087F97C2}"/>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D2B-4F65-A930-B499087F97C2}"/>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D2B-4F65-A930-B499087F97C2}"/>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D2B-4F65-A930-B499087F97C2}"/>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D2B-4F65-A930-B499087F97C2}"/>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D2B-4F65-A930-B499087F97C2}"/>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D2B-4F65-A930-B499087F97C2}"/>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D2B-4F65-A930-B499087F97C2}"/>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D2B-4F65-A930-B499087F97C2}"/>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D2B-4F65-A930-B499087F97C2}"/>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D2B-4F65-A930-B499087F97C2}"/>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D2B-4F65-A930-B499087F97C2}"/>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D2B-4F65-A930-B499087F97C2}"/>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D2B-4F65-A930-B499087F97C2}"/>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D2B-4F65-A930-B499087F97C2}"/>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D2B-4F65-A930-B499087F97C2}"/>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9D2B-4F65-A930-B499087F97C2}"/>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9D2B-4F65-A930-B499087F97C2}"/>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9D2B-4F65-A930-B499087F97C2}"/>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9D2B-4F65-A930-B499087F97C2}"/>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9D2B-4F65-A930-B499087F97C2}"/>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9D2B-4F65-A930-B499087F97C2}"/>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r>
              <a:rPr lang="en-US" sz="1000">
                <a:solidFill>
                  <a:schemeClr val="tx1">
                    <a:lumMod val="50000"/>
                    <a:lumOff val="50000"/>
                  </a:schemeClr>
                </a:solidFill>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EC6-4AFF-B49D-EF039F9F266A}"/>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tx1">
                  <a:lumMod val="50000"/>
                  <a:lumOff val="50000"/>
                </a:schemeClr>
              </a:solidFill>
              <a:ln w="9525">
                <a:noFill/>
              </a:ln>
              <a:effectLst/>
            </c:spPr>
          </c:marker>
          <c:dLbls>
            <c:dLbl>
              <c:idx val="0"/>
              <c:tx>
                <c:rich>
                  <a:bodyPr/>
                  <a:lstStyle/>
                  <a:p>
                    <a:fld id="{F585A79D-3761-4F51-958A-D3676161F76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EC6-4AFF-B49D-EF039F9F266A}"/>
                </c:ext>
              </c:extLst>
            </c:dLbl>
            <c:dLbl>
              <c:idx val="1"/>
              <c:tx>
                <c:rich>
                  <a:bodyPr/>
                  <a:lstStyle/>
                  <a:p>
                    <a:fld id="{67F699FF-C65D-4A4D-A10E-3EA2438256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EC6-4AFF-B49D-EF039F9F266A}"/>
                </c:ext>
              </c:extLst>
            </c:dLbl>
            <c:dLbl>
              <c:idx val="2"/>
              <c:tx>
                <c:rich>
                  <a:bodyPr/>
                  <a:lstStyle/>
                  <a:p>
                    <a:fld id="{3BE22C77-41FC-427B-AF84-CF6FC3BA749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EC6-4AFF-B49D-EF039F9F266A}"/>
                </c:ext>
              </c:extLst>
            </c:dLbl>
            <c:dLbl>
              <c:idx val="3"/>
              <c:tx>
                <c:rich>
                  <a:bodyPr/>
                  <a:lstStyle/>
                  <a:p>
                    <a:fld id="{8589B917-374B-4240-8003-6C9DE69303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EC6-4AFF-B49D-EF039F9F266A}"/>
                </c:ext>
              </c:extLst>
            </c:dLbl>
            <c:dLbl>
              <c:idx val="4"/>
              <c:tx>
                <c:rich>
                  <a:bodyPr/>
                  <a:lstStyle/>
                  <a:p>
                    <a:fld id="{84E614BB-2C6E-4825-93A4-CFB4D4179B7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EC6-4AFF-B49D-EF039F9F266A}"/>
                </c:ext>
              </c:extLst>
            </c:dLbl>
            <c:dLbl>
              <c:idx val="5"/>
              <c:tx>
                <c:rich>
                  <a:bodyPr/>
                  <a:lstStyle/>
                  <a:p>
                    <a:fld id="{2F1CB9D7-8CCE-4836-B5B9-3C683743F58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EC6-4AFF-B49D-EF039F9F266A}"/>
                </c:ext>
              </c:extLst>
            </c:dLbl>
            <c:dLbl>
              <c:idx val="6"/>
              <c:tx>
                <c:rich>
                  <a:bodyPr/>
                  <a:lstStyle/>
                  <a:p>
                    <a:fld id="{E9F4E652-6648-475B-B329-4632A402054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EC6-4AFF-B49D-EF039F9F266A}"/>
                </c:ext>
              </c:extLst>
            </c:dLbl>
            <c:dLbl>
              <c:idx val="7"/>
              <c:tx>
                <c:rich>
                  <a:bodyPr/>
                  <a:lstStyle/>
                  <a:p>
                    <a:fld id="{E80D0370-0FA7-4F76-B6DE-FB6F048404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FEC6-4AFF-B49D-EF039F9F266A}"/>
                </c:ext>
              </c:extLst>
            </c:dLbl>
            <c:dLbl>
              <c:idx val="8"/>
              <c:tx>
                <c:rich>
                  <a:bodyPr/>
                  <a:lstStyle/>
                  <a:p>
                    <a:fld id="{40EBA3DE-06DE-40CF-985D-7CEA84CC86B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FEC6-4AFF-B49D-EF039F9F266A}"/>
                </c:ext>
              </c:extLst>
            </c:dLbl>
            <c:dLbl>
              <c:idx val="9"/>
              <c:tx>
                <c:rich>
                  <a:bodyPr/>
                  <a:lstStyle/>
                  <a:p>
                    <a:fld id="{34252816-AB4B-4F81-9637-98D0DABAE5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EC6-4AFF-B49D-EF039F9F266A}"/>
                </c:ext>
              </c:extLst>
            </c:dLbl>
            <c:dLbl>
              <c:idx val="10"/>
              <c:tx>
                <c:rich>
                  <a:bodyPr/>
                  <a:lstStyle/>
                  <a:p>
                    <a:fld id="{6AEBE012-4535-43AD-8F7D-0F360FC560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FEC6-4AFF-B49D-EF039F9F266A}"/>
                </c:ext>
              </c:extLst>
            </c:dLbl>
            <c:dLbl>
              <c:idx val="11"/>
              <c:tx>
                <c:rich>
                  <a:bodyPr/>
                  <a:lstStyle/>
                  <a:p>
                    <a:fld id="{3A1864F0-1361-486B-B008-52BF05D722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FEC6-4AFF-B49D-EF039F9F266A}"/>
                </c:ext>
              </c:extLst>
            </c:dLbl>
            <c:dLbl>
              <c:idx val="12"/>
              <c:tx>
                <c:rich>
                  <a:bodyPr/>
                  <a:lstStyle/>
                  <a:p>
                    <a:fld id="{DB86F4B3-E1BD-4CD2-B0DB-1FEDDABCCC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FEC6-4AFF-B49D-EF039F9F266A}"/>
                </c:ext>
              </c:extLst>
            </c:dLbl>
            <c:dLbl>
              <c:idx val="13"/>
              <c:tx>
                <c:rich>
                  <a:bodyPr/>
                  <a:lstStyle/>
                  <a:p>
                    <a:fld id="{DE178D74-BD86-4CED-BAF6-6DCEF10D067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FEC6-4AFF-B49D-EF039F9F266A}"/>
                </c:ext>
              </c:extLst>
            </c:dLbl>
            <c:dLbl>
              <c:idx val="14"/>
              <c:tx>
                <c:rich>
                  <a:bodyPr/>
                  <a:lstStyle/>
                  <a:p>
                    <a:fld id="{8325B98B-B575-4952-8E97-02BBA1391C7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FEC6-4AFF-B49D-EF039F9F266A}"/>
                </c:ext>
              </c:extLst>
            </c:dLbl>
            <c:dLbl>
              <c:idx val="15"/>
              <c:tx>
                <c:rich>
                  <a:bodyPr/>
                  <a:lstStyle/>
                  <a:p>
                    <a:fld id="{6207614C-59E2-4844-AF4A-88C91789427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FEC6-4AFF-B49D-EF039F9F266A}"/>
                </c:ext>
              </c:extLst>
            </c:dLbl>
            <c:dLbl>
              <c:idx val="16"/>
              <c:tx>
                <c:rich>
                  <a:bodyPr/>
                  <a:lstStyle/>
                  <a:p>
                    <a:fld id="{A5222245-FF05-4B4E-8774-E7B4154F805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FEC6-4AFF-B49D-EF039F9F266A}"/>
                </c:ext>
              </c:extLst>
            </c:dLbl>
            <c:dLbl>
              <c:idx val="17"/>
              <c:tx>
                <c:rich>
                  <a:bodyPr/>
                  <a:lstStyle/>
                  <a:p>
                    <a:fld id="{C0AD5D96-E280-4E99-9DE6-21EB69B13D1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FEC6-4AFF-B49D-EF039F9F266A}"/>
                </c:ext>
              </c:extLst>
            </c:dLbl>
            <c:dLbl>
              <c:idx val="18"/>
              <c:tx>
                <c:rich>
                  <a:bodyPr/>
                  <a:lstStyle/>
                  <a:p>
                    <a:fld id="{B4FF0EF1-5548-4A16-9AB6-F8E006002C9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FEC6-4AFF-B49D-EF039F9F266A}"/>
                </c:ext>
              </c:extLst>
            </c:dLbl>
            <c:dLbl>
              <c:idx val="19"/>
              <c:tx>
                <c:rich>
                  <a:bodyPr/>
                  <a:lstStyle/>
                  <a:p>
                    <a:fld id="{7FC0C55A-F6DB-45B5-9BD4-9ABAA29627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FEC6-4AFF-B49D-EF039F9F266A}"/>
                </c:ext>
              </c:extLst>
            </c:dLbl>
            <c:dLbl>
              <c:idx val="20"/>
              <c:tx>
                <c:rich>
                  <a:bodyPr/>
                  <a:lstStyle/>
                  <a:p>
                    <a:fld id="{BE0AC8F4-A976-47A2-A6A4-240D0EBC667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FEC6-4AFF-B49D-EF039F9F266A}"/>
                </c:ext>
              </c:extLst>
            </c:dLbl>
            <c:dLbl>
              <c:idx val="21"/>
              <c:tx>
                <c:rich>
                  <a:bodyPr/>
                  <a:lstStyle/>
                  <a:p>
                    <a:fld id="{A1190B21-E0E1-4106-B735-A58DC755CCD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FEC6-4AFF-B49D-EF039F9F266A}"/>
                </c:ext>
              </c:extLst>
            </c:dLbl>
            <c:dLbl>
              <c:idx val="22"/>
              <c:tx>
                <c:rich>
                  <a:bodyPr/>
                  <a:lstStyle/>
                  <a:p>
                    <a:fld id="{43F919E2-C13D-4007-8D93-FAF5D3B531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FEC6-4AFF-B49D-EF039F9F266A}"/>
                </c:ext>
              </c:extLst>
            </c:dLbl>
            <c:dLbl>
              <c:idx val="23"/>
              <c:tx>
                <c:rich>
                  <a:bodyPr/>
                  <a:lstStyle/>
                  <a:p>
                    <a:fld id="{06CB07FC-276A-4A1C-9408-B53025E8353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FEC6-4AFF-B49D-EF039F9F266A}"/>
                </c:ext>
              </c:extLst>
            </c:dLbl>
            <c:dLbl>
              <c:idx val="24"/>
              <c:tx>
                <c:rich>
                  <a:bodyPr/>
                  <a:lstStyle/>
                  <a:p>
                    <a:fld id="{3C715C51-9335-4E13-AE06-F5FFD05B6F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FEC6-4AFF-B49D-EF039F9F266A}"/>
                </c:ext>
              </c:extLst>
            </c:dLbl>
            <c:dLbl>
              <c:idx val="25"/>
              <c:tx>
                <c:rich>
                  <a:bodyPr/>
                  <a:lstStyle/>
                  <a:p>
                    <a:fld id="{E643F401-9AEE-4C12-9356-EA4BA42C1B0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FEC6-4AFF-B49D-EF039F9F266A}"/>
                </c:ext>
              </c:extLst>
            </c:dLbl>
            <c:dLbl>
              <c:idx val="26"/>
              <c:tx>
                <c:rich>
                  <a:bodyPr/>
                  <a:lstStyle/>
                  <a:p>
                    <a:fld id="{3982DC67-DBF8-4BFA-B979-554228CF947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FEC6-4AFF-B49D-EF039F9F266A}"/>
                </c:ext>
              </c:extLst>
            </c:dLbl>
            <c:dLbl>
              <c:idx val="27"/>
              <c:tx>
                <c:rich>
                  <a:bodyPr/>
                  <a:lstStyle/>
                  <a:p>
                    <a:fld id="{3ADFB81D-F759-4008-AE6E-153A1D49CC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FEC6-4AFF-B49D-EF039F9F266A}"/>
                </c:ext>
              </c:extLst>
            </c:dLbl>
            <c:dLbl>
              <c:idx val="28"/>
              <c:tx>
                <c:rich>
                  <a:bodyPr/>
                  <a:lstStyle/>
                  <a:p>
                    <a:fld id="{EC8EFB38-4817-4070-ACDF-C9A05932645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FEC6-4AFF-B49D-EF039F9F266A}"/>
                </c:ext>
              </c:extLst>
            </c:dLbl>
            <c:dLbl>
              <c:idx val="29"/>
              <c:tx>
                <c:rich>
                  <a:bodyPr/>
                  <a:lstStyle/>
                  <a:p>
                    <a:fld id="{C6816770-DB5D-41D5-AD48-2687D27E815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FEC6-4AFF-B49D-EF039F9F266A}"/>
                </c:ext>
              </c:extLst>
            </c:dLbl>
            <c:dLbl>
              <c:idx val="30"/>
              <c:tx>
                <c:rich>
                  <a:bodyPr/>
                  <a:lstStyle/>
                  <a:p>
                    <a:fld id="{65AD3C30-4ED3-442D-B8D2-5C88E44A275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FEC6-4AFF-B49D-EF039F9F266A}"/>
                </c:ext>
              </c:extLst>
            </c:dLbl>
            <c:dLbl>
              <c:idx val="31"/>
              <c:tx>
                <c:rich>
                  <a:bodyPr/>
                  <a:lstStyle/>
                  <a:p>
                    <a:fld id="{05040E45-C4C3-4576-BB2D-CA4E63CE808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FEC6-4AFF-B49D-EF039F9F266A}"/>
                </c:ext>
              </c:extLst>
            </c:dLbl>
            <c:dLbl>
              <c:idx val="32"/>
              <c:tx>
                <c:rich>
                  <a:bodyPr/>
                  <a:lstStyle/>
                  <a:p>
                    <a:fld id="{66AD9F6E-EDD7-4B69-9917-0583FA8292B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FEC6-4AFF-B49D-EF039F9F266A}"/>
                </c:ext>
              </c:extLst>
            </c:dLbl>
            <c:dLbl>
              <c:idx val="33"/>
              <c:tx>
                <c:rich>
                  <a:bodyPr/>
                  <a:lstStyle/>
                  <a:p>
                    <a:fld id="{D9889D56-2C3F-4183-B87E-BC88C3CD79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FEC6-4AFF-B49D-EF039F9F266A}"/>
                </c:ext>
              </c:extLst>
            </c:dLbl>
            <c:dLbl>
              <c:idx val="34"/>
              <c:tx>
                <c:rich>
                  <a:bodyPr/>
                  <a:lstStyle/>
                  <a:p>
                    <a:fld id="{5729E8DB-1ED5-4337-A200-304D6BD7A9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FEC6-4AFF-B49D-EF039F9F266A}"/>
                </c:ext>
              </c:extLst>
            </c:dLbl>
            <c:dLbl>
              <c:idx val="35"/>
              <c:tx>
                <c:rich>
                  <a:bodyPr/>
                  <a:lstStyle/>
                  <a:p>
                    <a:fld id="{586A9B74-C055-4688-A5B1-AD8F1FBE5EB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FEC6-4AFF-B49D-EF039F9F266A}"/>
                </c:ext>
              </c:extLst>
            </c:dLbl>
            <c:dLbl>
              <c:idx val="36"/>
              <c:tx>
                <c:rich>
                  <a:bodyPr/>
                  <a:lstStyle/>
                  <a:p>
                    <a:fld id="{D24E1674-643D-4517-BC2F-689526053E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FEC6-4AFF-B49D-EF039F9F266A}"/>
                </c:ext>
              </c:extLst>
            </c:dLbl>
            <c:dLbl>
              <c:idx val="37"/>
              <c:tx>
                <c:rich>
                  <a:bodyPr/>
                  <a:lstStyle/>
                  <a:p>
                    <a:fld id="{BAD49688-16FF-49A3-BE2C-5317901C789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FEC6-4AFF-B49D-EF039F9F266A}"/>
                </c:ext>
              </c:extLst>
            </c:dLbl>
            <c:dLbl>
              <c:idx val="38"/>
              <c:tx>
                <c:rich>
                  <a:bodyPr/>
                  <a:lstStyle/>
                  <a:p>
                    <a:fld id="{8CEBCEF4-E1F7-4FF4-A946-9872DE30B4A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FEC6-4AFF-B49D-EF039F9F266A}"/>
                </c:ext>
              </c:extLst>
            </c:dLbl>
            <c:dLbl>
              <c:idx val="39"/>
              <c:tx>
                <c:rich>
                  <a:bodyPr/>
                  <a:lstStyle/>
                  <a:p>
                    <a:fld id="{ADD6F07B-EEFE-4829-93CB-04063F0DC4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FEC6-4AFF-B49D-EF039F9F266A}"/>
                </c:ext>
              </c:extLst>
            </c:dLbl>
            <c:dLbl>
              <c:idx val="40"/>
              <c:tx>
                <c:rich>
                  <a:bodyPr/>
                  <a:lstStyle/>
                  <a:p>
                    <a:fld id="{693DE48A-12B5-4264-8C22-B9159221719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FEC6-4AFF-B49D-EF039F9F266A}"/>
                </c:ext>
              </c:extLst>
            </c:dLbl>
            <c:dLbl>
              <c:idx val="41"/>
              <c:tx>
                <c:rich>
                  <a:bodyPr/>
                  <a:lstStyle/>
                  <a:p>
                    <a:fld id="{0B469A50-AEC2-46E3-A751-AF229F66E9B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FEC6-4AFF-B49D-EF039F9F266A}"/>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FEC6-4AFF-B49D-EF039F9F266A}"/>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FEC6-4AFF-B49D-EF039F9F266A}"/>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Spin" dx="22" fmlaLink="'Original Calendar'!$T$5" max="3000" min="1" noThreeD="1" page="10" val="1516"/>
</file>

<file path=xl/ctrlProps/ctrlProp2.xml><?xml version="1.0" encoding="utf-8"?>
<formControlPr xmlns="http://schemas.microsoft.com/office/spreadsheetml/2009/9/main" objectType="Spin" dx="22" fmlaLink="$T$5" max="30000" min="1" noThreeD="1" page="10" val="1485"/>
</file>

<file path=xl/ctrlProps/ctrlProp3.xml><?xml version="1.0" encoding="utf-8"?>
<formControlPr xmlns="http://schemas.microsoft.com/office/spreadsheetml/2009/9/main" objectType="Spin" dx="22" fmlaLink="$T$5" max="3000" min="1" noThreeD="1" page="10" val="1516"/>
</file>

<file path=xl/ctrlProps/ctrlProp4.xml><?xml version="1.0" encoding="utf-8"?>
<formControlPr xmlns="http://schemas.microsoft.com/office/spreadsheetml/2009/9/main" objectType="Spin" dx="22" fmlaLink="$W$5" max="3000" min="1" noThreeD="1" page="10" val="1483"/>
</file>

<file path=xl/ctrlProps/ctrlProp5.xml><?xml version="1.0" encoding="utf-8"?>
<formControlPr xmlns="http://schemas.microsoft.com/office/spreadsheetml/2009/9/main" objectType="Spin" dx="22" fmlaLink="$Z$5" max="3000" min="1" noThreeD="1" page="10" val="1483"/>
</file>

<file path=xl/ctrlProps/ctrlProp6.xml><?xml version="1.0" encoding="utf-8"?>
<formControlPr xmlns="http://schemas.microsoft.com/office/spreadsheetml/2009/9/main" objectType="Spin" dx="22" fmlaLink="$AE$5" max="3000" min="1" noThreeD="1" page="10" val="1483"/>
</file>

<file path=xl/ctrlProps/ctrlProp7.xml><?xml version="1.0" encoding="utf-8"?>
<formControlPr xmlns="http://schemas.microsoft.com/office/spreadsheetml/2009/9/main" objectType="Spin" dx="22" fmlaLink="$Y$4" max="3000" min="1" noThreeD="1" page="10" val="1482"/>
</file>

<file path=xl/drawings/_rels/drawing1.xml.rels><?xml version="1.0" encoding="UTF-8" standalone="yes"?>
<Relationships xmlns="http://schemas.openxmlformats.org/package/2006/relationships"><Relationship Id="rId8" Type="http://schemas.openxmlformats.org/officeDocument/2006/relationships/image" Target="../media/image4.emf"/><Relationship Id="rId13" Type="http://schemas.openxmlformats.org/officeDocument/2006/relationships/hyperlink" Target="#'Calendar'!A1"/><Relationship Id="rId18" Type="http://schemas.openxmlformats.org/officeDocument/2006/relationships/image" Target="../media/image9.emf"/><Relationship Id="rId3" Type="http://schemas.openxmlformats.org/officeDocument/2006/relationships/hyperlink" Target="#'Dashboard Dark'!A1"/><Relationship Id="rId21" Type="http://schemas.openxmlformats.org/officeDocument/2006/relationships/hyperlink" Target="#'Dashboard Dark Vertical'!A1"/><Relationship Id="rId7" Type="http://schemas.openxmlformats.org/officeDocument/2006/relationships/hyperlink" Target="#'Progress Bar'!A1"/><Relationship Id="rId12" Type="http://schemas.openxmlformats.org/officeDocument/2006/relationships/image" Target="../media/image6.emf"/><Relationship Id="rId17" Type="http://schemas.openxmlformats.org/officeDocument/2006/relationships/hyperlink" Target="#'Gauge'!A1"/><Relationship Id="rId25" Type="http://schemas.openxmlformats.org/officeDocument/2006/relationships/hyperlink" Target="https://www.excelcampus.com/vba/table-of-contents-gallery/" TargetMode="External"/><Relationship Id="rId2" Type="http://schemas.openxmlformats.org/officeDocument/2006/relationships/image" Target="../media/image1.emf"/><Relationship Id="rId16" Type="http://schemas.openxmlformats.org/officeDocument/2006/relationships/image" Target="../media/image8.emf"/><Relationship Id="rId20" Type="http://schemas.openxmlformats.org/officeDocument/2006/relationships/image" Target="../media/image10.emf"/><Relationship Id="rId1" Type="http://schemas.openxmlformats.org/officeDocument/2006/relationships/hyperlink" Target="#'Dashboard'!A1"/><Relationship Id="rId6" Type="http://schemas.openxmlformats.org/officeDocument/2006/relationships/image" Target="../media/image3.emf"/><Relationship Id="rId11" Type="http://schemas.openxmlformats.org/officeDocument/2006/relationships/hyperlink" Target="#'Scorecard'!A1"/><Relationship Id="rId24" Type="http://schemas.openxmlformats.org/officeDocument/2006/relationships/image" Target="../media/image12.emf"/><Relationship Id="rId5" Type="http://schemas.openxmlformats.org/officeDocument/2006/relationships/hyperlink" Target="#'Donut'!A1"/><Relationship Id="rId15" Type="http://schemas.openxmlformats.org/officeDocument/2006/relationships/hyperlink" Target="#'Waffle'!A1"/><Relationship Id="rId23" Type="http://schemas.openxmlformats.org/officeDocument/2006/relationships/hyperlink" Target="#'Source'!A1"/><Relationship Id="rId10" Type="http://schemas.openxmlformats.org/officeDocument/2006/relationships/image" Target="../media/image5.emf"/><Relationship Id="rId19" Type="http://schemas.openxmlformats.org/officeDocument/2006/relationships/hyperlink" Target="#'Dashboard Vertical'!A1"/><Relationship Id="rId4" Type="http://schemas.openxmlformats.org/officeDocument/2006/relationships/image" Target="../media/image2.emf"/><Relationship Id="rId9" Type="http://schemas.openxmlformats.org/officeDocument/2006/relationships/hyperlink" Target="#'Dot'!A1"/><Relationship Id="rId14" Type="http://schemas.openxmlformats.org/officeDocument/2006/relationships/image" Target="../media/image7.emf"/><Relationship Id="rId22" Type="http://schemas.openxmlformats.org/officeDocument/2006/relationships/image" Target="../media/image11.emf"/></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image" Target="../media/image19.png"/><Relationship Id="rId4" Type="http://schemas.openxmlformats.org/officeDocument/2006/relationships/chart" Target="../charts/chart4.xml"/><Relationship Id="rId9" Type="http://schemas.openxmlformats.org/officeDocument/2006/relationships/chart" Target="../charts/chart9.xml"/></Relationships>
</file>

<file path=xl/drawings/_rels/drawing4.xml.rels><?xml version="1.0" encoding="UTF-8" standalone="yes"?>
<Relationships xmlns="http://schemas.openxmlformats.org/package/2006/relationships"><Relationship Id="rId8" Type="http://schemas.openxmlformats.org/officeDocument/2006/relationships/chart" Target="../charts/chart17.xml"/><Relationship Id="rId3" Type="http://schemas.openxmlformats.org/officeDocument/2006/relationships/chart" Target="../charts/chart12.xml"/><Relationship Id="rId7" Type="http://schemas.openxmlformats.org/officeDocument/2006/relationships/chart" Target="../charts/chart16.xml"/><Relationship Id="rId2" Type="http://schemas.openxmlformats.org/officeDocument/2006/relationships/chart" Target="../charts/chart11.xml"/><Relationship Id="rId1" Type="http://schemas.openxmlformats.org/officeDocument/2006/relationships/chart" Target="../charts/chart10.xml"/><Relationship Id="rId6" Type="http://schemas.openxmlformats.org/officeDocument/2006/relationships/chart" Target="../charts/chart15.xml"/><Relationship Id="rId5" Type="http://schemas.openxmlformats.org/officeDocument/2006/relationships/chart" Target="../charts/chart14.xml"/><Relationship Id="rId10" Type="http://schemas.openxmlformats.org/officeDocument/2006/relationships/image" Target="../media/image19.png"/><Relationship Id="rId4" Type="http://schemas.openxmlformats.org/officeDocument/2006/relationships/chart" Target="../charts/chart13.xml"/><Relationship Id="rId9" Type="http://schemas.openxmlformats.org/officeDocument/2006/relationships/chart" Target="../charts/chart18.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chart" Target="../charts/chart2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20.xml.rels><?xml version="1.0" encoding="UTF-8" standalone="yes"?>
<Relationships xmlns="http://schemas.openxmlformats.org/package/2006/relationships"><Relationship Id="rId2" Type="http://schemas.openxmlformats.org/officeDocument/2006/relationships/chart" Target="../charts/chart36.xml"/><Relationship Id="rId1" Type="http://schemas.openxmlformats.org/officeDocument/2006/relationships/chart" Target="../charts/chart35.xml"/></Relationships>
</file>

<file path=xl/drawings/_rels/drawing21.xml.rels><?xml version="1.0" encoding="UTF-8" standalone="yes"?>
<Relationships xmlns="http://schemas.openxmlformats.org/package/2006/relationships"><Relationship Id="rId8" Type="http://schemas.openxmlformats.org/officeDocument/2006/relationships/chart" Target="../charts/chart44.xml"/><Relationship Id="rId3" Type="http://schemas.openxmlformats.org/officeDocument/2006/relationships/chart" Target="../charts/chart39.xml"/><Relationship Id="rId7" Type="http://schemas.openxmlformats.org/officeDocument/2006/relationships/chart" Target="../charts/chart43.xml"/><Relationship Id="rId2" Type="http://schemas.openxmlformats.org/officeDocument/2006/relationships/chart" Target="../charts/chart38.xml"/><Relationship Id="rId1" Type="http://schemas.openxmlformats.org/officeDocument/2006/relationships/chart" Target="../charts/chart37.xml"/><Relationship Id="rId6" Type="http://schemas.openxmlformats.org/officeDocument/2006/relationships/chart" Target="../charts/chart42.xml"/><Relationship Id="rId5" Type="http://schemas.openxmlformats.org/officeDocument/2006/relationships/chart" Target="../charts/chart41.xml"/><Relationship Id="rId10" Type="http://schemas.openxmlformats.org/officeDocument/2006/relationships/image" Target="../media/image19.png"/><Relationship Id="rId4" Type="http://schemas.openxmlformats.org/officeDocument/2006/relationships/chart" Target="../charts/chart40.xml"/><Relationship Id="rId9" Type="http://schemas.openxmlformats.org/officeDocument/2006/relationships/chart" Target="../charts/chart45.xml"/></Relationships>
</file>

<file path=xl/drawings/_rels/drawing23.xml.rels><?xml version="1.0" encoding="UTF-8" standalone="yes"?>
<Relationships xmlns="http://schemas.openxmlformats.org/package/2006/relationships"><Relationship Id="rId8" Type="http://schemas.openxmlformats.org/officeDocument/2006/relationships/chart" Target="../charts/chart53.xml"/><Relationship Id="rId3" Type="http://schemas.openxmlformats.org/officeDocument/2006/relationships/chart" Target="../charts/chart48.xml"/><Relationship Id="rId7" Type="http://schemas.openxmlformats.org/officeDocument/2006/relationships/chart" Target="../charts/chart52.xml"/><Relationship Id="rId2" Type="http://schemas.openxmlformats.org/officeDocument/2006/relationships/chart" Target="../charts/chart47.xml"/><Relationship Id="rId1" Type="http://schemas.openxmlformats.org/officeDocument/2006/relationships/chart" Target="../charts/chart46.xml"/><Relationship Id="rId6" Type="http://schemas.openxmlformats.org/officeDocument/2006/relationships/chart" Target="../charts/chart51.xml"/><Relationship Id="rId5" Type="http://schemas.openxmlformats.org/officeDocument/2006/relationships/chart" Target="../charts/chart50.xml"/><Relationship Id="rId10" Type="http://schemas.openxmlformats.org/officeDocument/2006/relationships/image" Target="../media/image19.png"/><Relationship Id="rId4" Type="http://schemas.openxmlformats.org/officeDocument/2006/relationships/chart" Target="../charts/chart49.xml"/><Relationship Id="rId9" Type="http://schemas.openxmlformats.org/officeDocument/2006/relationships/chart" Target="../charts/chart5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5</xdr:col>
      <xdr:colOff>228600</xdr:colOff>
      <xdr:row>10</xdr:row>
      <xdr:rowOff>171450</xdr:rowOff>
    </xdr:to>
    <xdr:pic>
      <xdr:nvPicPr>
        <xdr:cNvPr id="1055" name="Picture 31">
          <a:hlinkClick xmlns:r="http://schemas.openxmlformats.org/officeDocument/2006/relationships" r:id="rId1" tooltip="Go to: Dashboard"/>
          <a:extLst>
            <a:ext uri="{FF2B5EF4-FFF2-40B4-BE49-F238E27FC236}">
              <a16:creationId xmlns:a16="http://schemas.microsoft.com/office/drawing/2014/main" id="{00000000-0008-0000-0000-00001F04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33110" b="39649"/>
        <a:stretch/>
      </xdr:blipFill>
      <xdr:spPr bwMode="auto">
        <a:xfrm>
          <a:off x="31432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10</xdr:row>
      <xdr:rowOff>177800</xdr:rowOff>
    </xdr:from>
    <xdr:to>
      <xdr:col>5</xdr:col>
      <xdr:colOff>228600</xdr:colOff>
      <xdr:row>12</xdr:row>
      <xdr:rowOff>50800</xdr:rowOff>
    </xdr:to>
    <xdr:sp macro="" textlink="">
      <xdr:nvSpPr>
        <xdr:cNvPr id="32" name="TextBox 31">
          <a:hlinkClick xmlns:r="http://schemas.openxmlformats.org/officeDocument/2006/relationships" r:id="rId1" tooltip="Go to: Dashboard"/>
          <a:extLst>
            <a:ext uri="{FF2B5EF4-FFF2-40B4-BE49-F238E27FC236}">
              <a16:creationId xmlns:a16="http://schemas.microsoft.com/office/drawing/2014/main" id="{00000000-0008-0000-0000-000020000000}"/>
            </a:ext>
          </a:extLst>
        </xdr:cNvPr>
        <xdr:cNvSpPr txBox="1"/>
      </xdr:nvSpPr>
      <xdr:spPr>
        <a:xfrm>
          <a:off x="31432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a:t>
          </a:r>
        </a:p>
      </xdr:txBody>
    </xdr:sp>
    <xdr:clientData/>
  </xdr:twoCellAnchor>
  <xdr:twoCellAnchor editAs="oneCell">
    <xdr:from>
      <xdr:col>5</xdr:col>
      <xdr:colOff>438150</xdr:colOff>
      <xdr:row>3</xdr:row>
      <xdr:rowOff>0</xdr:rowOff>
    </xdr:from>
    <xdr:to>
      <xdr:col>10</xdr:col>
      <xdr:colOff>57150</xdr:colOff>
      <xdr:row>10</xdr:row>
      <xdr:rowOff>171450</xdr:rowOff>
    </xdr:to>
    <xdr:pic>
      <xdr:nvPicPr>
        <xdr:cNvPr id="1056" name="Picture 32">
          <a:hlinkClick xmlns:r="http://schemas.openxmlformats.org/officeDocument/2006/relationships" r:id="rId3" tooltip="Go to: Dashboard Dark"/>
          <a:extLst>
            <a:ext uri="{FF2B5EF4-FFF2-40B4-BE49-F238E27FC236}">
              <a16:creationId xmlns:a16="http://schemas.microsoft.com/office/drawing/2014/main" id="{00000000-0008-0000-0000-00002004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r="33110" b="39649"/>
        <a:stretch/>
      </xdr:blipFill>
      <xdr:spPr bwMode="auto">
        <a:xfrm>
          <a:off x="319087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10</xdr:row>
      <xdr:rowOff>177800</xdr:rowOff>
    </xdr:from>
    <xdr:to>
      <xdr:col>10</xdr:col>
      <xdr:colOff>57150</xdr:colOff>
      <xdr:row>12</xdr:row>
      <xdr:rowOff>50800</xdr:rowOff>
    </xdr:to>
    <xdr:sp macro="" textlink="">
      <xdr:nvSpPr>
        <xdr:cNvPr id="33" name="TextBox 32">
          <a:hlinkClick xmlns:r="http://schemas.openxmlformats.org/officeDocument/2006/relationships" r:id="rId3" tooltip="Go to: Dashboard Dark"/>
          <a:extLst>
            <a:ext uri="{FF2B5EF4-FFF2-40B4-BE49-F238E27FC236}">
              <a16:creationId xmlns:a16="http://schemas.microsoft.com/office/drawing/2014/main" id="{00000000-0008-0000-0000-000021000000}"/>
            </a:ext>
          </a:extLst>
        </xdr:cNvPr>
        <xdr:cNvSpPr txBox="1"/>
      </xdr:nvSpPr>
      <xdr:spPr>
        <a:xfrm>
          <a:off x="319087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 Dark</a:t>
          </a:r>
        </a:p>
      </xdr:txBody>
    </xdr:sp>
    <xdr:clientData/>
  </xdr:twoCellAnchor>
  <xdr:twoCellAnchor editAs="oneCell">
    <xdr:from>
      <xdr:col>10</xdr:col>
      <xdr:colOff>266700</xdr:colOff>
      <xdr:row>3</xdr:row>
      <xdr:rowOff>0</xdr:rowOff>
    </xdr:from>
    <xdr:to>
      <xdr:col>14</xdr:col>
      <xdr:colOff>495300</xdr:colOff>
      <xdr:row>10</xdr:row>
      <xdr:rowOff>171450</xdr:rowOff>
    </xdr:to>
    <xdr:pic>
      <xdr:nvPicPr>
        <xdr:cNvPr id="1057" name="Picture 33">
          <a:hlinkClick xmlns:r="http://schemas.openxmlformats.org/officeDocument/2006/relationships" r:id="rId5" tooltip="Go to: Donut"/>
          <a:extLst>
            <a:ext uri="{FF2B5EF4-FFF2-40B4-BE49-F238E27FC236}">
              <a16:creationId xmlns:a16="http://schemas.microsoft.com/office/drawing/2014/main" id="{00000000-0008-0000-0000-000021040000}"/>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r="31350" b="39649"/>
        <a:stretch/>
      </xdr:blipFill>
      <xdr:spPr bwMode="auto">
        <a:xfrm>
          <a:off x="606742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10</xdr:row>
      <xdr:rowOff>177800</xdr:rowOff>
    </xdr:from>
    <xdr:to>
      <xdr:col>14</xdr:col>
      <xdr:colOff>495300</xdr:colOff>
      <xdr:row>12</xdr:row>
      <xdr:rowOff>50800</xdr:rowOff>
    </xdr:to>
    <xdr:sp macro="" textlink="">
      <xdr:nvSpPr>
        <xdr:cNvPr id="34" name="TextBox 33">
          <a:hlinkClick xmlns:r="http://schemas.openxmlformats.org/officeDocument/2006/relationships" r:id="rId5" tooltip="Go to: Donut"/>
          <a:extLst>
            <a:ext uri="{FF2B5EF4-FFF2-40B4-BE49-F238E27FC236}">
              <a16:creationId xmlns:a16="http://schemas.microsoft.com/office/drawing/2014/main" id="{00000000-0008-0000-0000-000022000000}"/>
            </a:ext>
          </a:extLst>
        </xdr:cNvPr>
        <xdr:cNvSpPr txBox="1"/>
      </xdr:nvSpPr>
      <xdr:spPr>
        <a:xfrm>
          <a:off x="606742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Donut</a:t>
          </a:r>
        </a:p>
      </xdr:txBody>
    </xdr:sp>
    <xdr:clientData/>
  </xdr:twoCellAnchor>
  <xdr:twoCellAnchor editAs="oneCell">
    <xdr:from>
      <xdr:col>1</xdr:col>
      <xdr:colOff>0</xdr:colOff>
      <xdr:row>14</xdr:row>
      <xdr:rowOff>44450</xdr:rowOff>
    </xdr:from>
    <xdr:to>
      <xdr:col>5</xdr:col>
      <xdr:colOff>228600</xdr:colOff>
      <xdr:row>22</xdr:row>
      <xdr:rowOff>25400</xdr:rowOff>
    </xdr:to>
    <xdr:pic>
      <xdr:nvPicPr>
        <xdr:cNvPr id="1058" name="Picture 34">
          <a:hlinkClick xmlns:r="http://schemas.openxmlformats.org/officeDocument/2006/relationships" r:id="rId7" tooltip="Go to: Progress Bar"/>
          <a:extLst>
            <a:ext uri="{FF2B5EF4-FFF2-40B4-BE49-F238E27FC236}">
              <a16:creationId xmlns:a16="http://schemas.microsoft.com/office/drawing/2014/main" id="{00000000-0008-0000-0000-000022040000}"/>
            </a:ext>
          </a:extLst>
        </xdr:cNvPr>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r="32050" b="39649"/>
        <a:stretch/>
      </xdr:blipFill>
      <xdr:spPr bwMode="auto">
        <a:xfrm>
          <a:off x="31432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22</xdr:row>
      <xdr:rowOff>31750</xdr:rowOff>
    </xdr:from>
    <xdr:to>
      <xdr:col>5</xdr:col>
      <xdr:colOff>228600</xdr:colOff>
      <xdr:row>23</xdr:row>
      <xdr:rowOff>95250</xdr:rowOff>
    </xdr:to>
    <xdr:sp macro="" textlink="">
      <xdr:nvSpPr>
        <xdr:cNvPr id="35" name="TextBox 34">
          <a:hlinkClick xmlns:r="http://schemas.openxmlformats.org/officeDocument/2006/relationships" r:id="rId7" tooltip="Go to: Progress Bar"/>
          <a:extLst>
            <a:ext uri="{FF2B5EF4-FFF2-40B4-BE49-F238E27FC236}">
              <a16:creationId xmlns:a16="http://schemas.microsoft.com/office/drawing/2014/main" id="{00000000-0008-0000-0000-000023000000}"/>
            </a:ext>
          </a:extLst>
        </xdr:cNvPr>
        <xdr:cNvSpPr txBox="1"/>
      </xdr:nvSpPr>
      <xdr:spPr>
        <a:xfrm>
          <a:off x="31432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Progress Bar</a:t>
          </a:r>
        </a:p>
      </xdr:txBody>
    </xdr:sp>
    <xdr:clientData/>
  </xdr:twoCellAnchor>
  <xdr:twoCellAnchor editAs="oneCell">
    <xdr:from>
      <xdr:col>5</xdr:col>
      <xdr:colOff>438150</xdr:colOff>
      <xdr:row>14</xdr:row>
      <xdr:rowOff>44450</xdr:rowOff>
    </xdr:from>
    <xdr:to>
      <xdr:col>10</xdr:col>
      <xdr:colOff>57150</xdr:colOff>
      <xdr:row>22</xdr:row>
      <xdr:rowOff>25400</xdr:rowOff>
    </xdr:to>
    <xdr:pic>
      <xdr:nvPicPr>
        <xdr:cNvPr id="1059" name="Picture 35">
          <a:hlinkClick xmlns:r="http://schemas.openxmlformats.org/officeDocument/2006/relationships" r:id="rId9" tooltip="Go to: Dot"/>
          <a:extLst>
            <a:ext uri="{FF2B5EF4-FFF2-40B4-BE49-F238E27FC236}">
              <a16:creationId xmlns:a16="http://schemas.microsoft.com/office/drawing/2014/main" id="{00000000-0008-0000-0000-000023040000}"/>
            </a:ext>
          </a:extLst>
        </xdr:cNvPr>
        <xdr:cNvPicPr>
          <a:picLocks noChangeAspect="1" noChangeArrowheads="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r="30151" b="39649"/>
        <a:stretch/>
      </xdr:blipFill>
      <xdr:spPr bwMode="auto">
        <a:xfrm>
          <a:off x="319087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22</xdr:row>
      <xdr:rowOff>31750</xdr:rowOff>
    </xdr:from>
    <xdr:to>
      <xdr:col>10</xdr:col>
      <xdr:colOff>57150</xdr:colOff>
      <xdr:row>23</xdr:row>
      <xdr:rowOff>95250</xdr:rowOff>
    </xdr:to>
    <xdr:sp macro="" textlink="">
      <xdr:nvSpPr>
        <xdr:cNvPr id="36" name="TextBox 35">
          <a:hlinkClick xmlns:r="http://schemas.openxmlformats.org/officeDocument/2006/relationships" r:id="rId9" tooltip="Go to: Dot"/>
          <a:extLst>
            <a:ext uri="{FF2B5EF4-FFF2-40B4-BE49-F238E27FC236}">
              <a16:creationId xmlns:a16="http://schemas.microsoft.com/office/drawing/2014/main" id="{00000000-0008-0000-0000-000024000000}"/>
            </a:ext>
          </a:extLst>
        </xdr:cNvPr>
        <xdr:cNvSpPr txBox="1"/>
      </xdr:nvSpPr>
      <xdr:spPr>
        <a:xfrm>
          <a:off x="319087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Dot</a:t>
          </a:r>
        </a:p>
      </xdr:txBody>
    </xdr:sp>
    <xdr:clientData/>
  </xdr:twoCellAnchor>
  <xdr:twoCellAnchor editAs="oneCell">
    <xdr:from>
      <xdr:col>10</xdr:col>
      <xdr:colOff>266700</xdr:colOff>
      <xdr:row>14</xdr:row>
      <xdr:rowOff>44450</xdr:rowOff>
    </xdr:from>
    <xdr:to>
      <xdr:col>14</xdr:col>
      <xdr:colOff>495300</xdr:colOff>
      <xdr:row>22</xdr:row>
      <xdr:rowOff>25400</xdr:rowOff>
    </xdr:to>
    <xdr:pic>
      <xdr:nvPicPr>
        <xdr:cNvPr id="1060" name="Picture 36">
          <a:hlinkClick xmlns:r="http://schemas.openxmlformats.org/officeDocument/2006/relationships" r:id="rId11" tooltip="Go to: Scorecard"/>
          <a:extLst>
            <a:ext uri="{FF2B5EF4-FFF2-40B4-BE49-F238E27FC236}">
              <a16:creationId xmlns:a16="http://schemas.microsoft.com/office/drawing/2014/main" id="{00000000-0008-0000-0000-000024040000}"/>
            </a:ext>
          </a:extLst>
        </xdr:cNvPr>
        <xdr:cNvPicPr>
          <a:picLocks noChangeAspect="1" noChangeArrowheads="1"/>
        </xdr:cNvPicPr>
      </xdr:nvPicPr>
      <xdr:blipFill rotWithShape="1">
        <a:blip xmlns:r="http://schemas.openxmlformats.org/officeDocument/2006/relationships" r:embed="rId12">
          <a:extLst>
            <a:ext uri="{28A0092B-C50C-407E-A947-70E740481C1C}">
              <a14:useLocalDpi xmlns:a14="http://schemas.microsoft.com/office/drawing/2010/main" val="0"/>
            </a:ext>
          </a:extLst>
        </a:blip>
        <a:srcRect r="27798" b="39649"/>
        <a:stretch/>
      </xdr:blipFill>
      <xdr:spPr bwMode="auto">
        <a:xfrm>
          <a:off x="606742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22</xdr:row>
      <xdr:rowOff>31750</xdr:rowOff>
    </xdr:from>
    <xdr:to>
      <xdr:col>14</xdr:col>
      <xdr:colOff>495300</xdr:colOff>
      <xdr:row>23</xdr:row>
      <xdr:rowOff>95250</xdr:rowOff>
    </xdr:to>
    <xdr:sp macro="" textlink="">
      <xdr:nvSpPr>
        <xdr:cNvPr id="37" name="TextBox 36">
          <a:hlinkClick xmlns:r="http://schemas.openxmlformats.org/officeDocument/2006/relationships" r:id="rId11" tooltip="Go to: Scorecard"/>
          <a:extLst>
            <a:ext uri="{FF2B5EF4-FFF2-40B4-BE49-F238E27FC236}">
              <a16:creationId xmlns:a16="http://schemas.microsoft.com/office/drawing/2014/main" id="{00000000-0008-0000-0000-000025000000}"/>
            </a:ext>
          </a:extLst>
        </xdr:cNvPr>
        <xdr:cNvSpPr txBox="1"/>
      </xdr:nvSpPr>
      <xdr:spPr>
        <a:xfrm>
          <a:off x="606742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Scorecard</a:t>
          </a:r>
        </a:p>
      </xdr:txBody>
    </xdr:sp>
    <xdr:clientData/>
  </xdr:twoCellAnchor>
  <xdr:twoCellAnchor editAs="oneCell">
    <xdr:from>
      <xdr:col>1</xdr:col>
      <xdr:colOff>0</xdr:colOff>
      <xdr:row>25</xdr:row>
      <xdr:rowOff>88900</xdr:rowOff>
    </xdr:from>
    <xdr:to>
      <xdr:col>5</xdr:col>
      <xdr:colOff>228600</xdr:colOff>
      <xdr:row>33</xdr:row>
      <xdr:rowOff>69850</xdr:rowOff>
    </xdr:to>
    <xdr:pic>
      <xdr:nvPicPr>
        <xdr:cNvPr id="1061" name="Picture 37">
          <a:hlinkClick xmlns:r="http://schemas.openxmlformats.org/officeDocument/2006/relationships" r:id="rId13" tooltip="Go to: Calendar"/>
          <a:extLst>
            <a:ext uri="{FF2B5EF4-FFF2-40B4-BE49-F238E27FC236}">
              <a16:creationId xmlns:a16="http://schemas.microsoft.com/office/drawing/2014/main" id="{00000000-0008-0000-0000-000025040000}"/>
            </a:ext>
          </a:extLst>
        </xdr:cNvPr>
        <xdr:cNvPicPr>
          <a:picLocks noChangeAspect="1" noChangeArrowheads="1"/>
        </xdr:cNvPicPr>
      </xdr:nvPicPr>
      <xdr:blipFill rotWithShape="1">
        <a:blip xmlns:r="http://schemas.openxmlformats.org/officeDocument/2006/relationships" r:embed="rId14">
          <a:extLst>
            <a:ext uri="{28A0092B-C50C-407E-A947-70E740481C1C}">
              <a14:useLocalDpi xmlns:a14="http://schemas.microsoft.com/office/drawing/2010/main" val="0"/>
            </a:ext>
          </a:extLst>
        </a:blip>
        <a:srcRect r="30233" b="39649"/>
        <a:stretch/>
      </xdr:blipFill>
      <xdr:spPr bwMode="auto">
        <a:xfrm>
          <a:off x="31432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33</xdr:row>
      <xdr:rowOff>76200</xdr:rowOff>
    </xdr:from>
    <xdr:to>
      <xdr:col>5</xdr:col>
      <xdr:colOff>228600</xdr:colOff>
      <xdr:row>34</xdr:row>
      <xdr:rowOff>139700</xdr:rowOff>
    </xdr:to>
    <xdr:sp macro="" textlink="">
      <xdr:nvSpPr>
        <xdr:cNvPr id="38" name="TextBox 37">
          <a:hlinkClick xmlns:r="http://schemas.openxmlformats.org/officeDocument/2006/relationships" r:id="rId13" tooltip="Go to: Calendar"/>
          <a:extLst>
            <a:ext uri="{FF2B5EF4-FFF2-40B4-BE49-F238E27FC236}">
              <a16:creationId xmlns:a16="http://schemas.microsoft.com/office/drawing/2014/main" id="{00000000-0008-0000-0000-000026000000}"/>
            </a:ext>
          </a:extLst>
        </xdr:cNvPr>
        <xdr:cNvSpPr txBox="1"/>
      </xdr:nvSpPr>
      <xdr:spPr>
        <a:xfrm>
          <a:off x="31432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Calendar</a:t>
          </a:r>
        </a:p>
      </xdr:txBody>
    </xdr:sp>
    <xdr:clientData/>
  </xdr:twoCellAnchor>
  <xdr:twoCellAnchor editAs="oneCell">
    <xdr:from>
      <xdr:col>5</xdr:col>
      <xdr:colOff>438150</xdr:colOff>
      <xdr:row>25</xdr:row>
      <xdr:rowOff>88900</xdr:rowOff>
    </xdr:from>
    <xdr:to>
      <xdr:col>10</xdr:col>
      <xdr:colOff>57150</xdr:colOff>
      <xdr:row>33</xdr:row>
      <xdr:rowOff>69850</xdr:rowOff>
    </xdr:to>
    <xdr:pic>
      <xdr:nvPicPr>
        <xdr:cNvPr id="1062" name="Picture 38">
          <a:hlinkClick xmlns:r="http://schemas.openxmlformats.org/officeDocument/2006/relationships" r:id="rId15" tooltip="Go to: Waffle"/>
          <a:extLst>
            <a:ext uri="{FF2B5EF4-FFF2-40B4-BE49-F238E27FC236}">
              <a16:creationId xmlns:a16="http://schemas.microsoft.com/office/drawing/2014/main" id="{00000000-0008-0000-0000-000026040000}"/>
            </a:ext>
          </a:extLst>
        </xdr:cNvPr>
        <xdr:cNvPicPr>
          <a:picLocks noChangeAspect="1" noChangeArrowheads="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r="34498" b="39649"/>
        <a:stretch/>
      </xdr:blipFill>
      <xdr:spPr bwMode="auto">
        <a:xfrm>
          <a:off x="319087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33</xdr:row>
      <xdr:rowOff>76200</xdr:rowOff>
    </xdr:from>
    <xdr:to>
      <xdr:col>10</xdr:col>
      <xdr:colOff>57150</xdr:colOff>
      <xdr:row>34</xdr:row>
      <xdr:rowOff>139700</xdr:rowOff>
    </xdr:to>
    <xdr:sp macro="" textlink="">
      <xdr:nvSpPr>
        <xdr:cNvPr id="50" name="TextBox 49">
          <a:hlinkClick xmlns:r="http://schemas.openxmlformats.org/officeDocument/2006/relationships" r:id="rId15" tooltip="Go to: Waffle"/>
          <a:extLst>
            <a:ext uri="{FF2B5EF4-FFF2-40B4-BE49-F238E27FC236}">
              <a16:creationId xmlns:a16="http://schemas.microsoft.com/office/drawing/2014/main" id="{00000000-0008-0000-0000-000032000000}"/>
            </a:ext>
          </a:extLst>
        </xdr:cNvPr>
        <xdr:cNvSpPr txBox="1"/>
      </xdr:nvSpPr>
      <xdr:spPr>
        <a:xfrm>
          <a:off x="319087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Waffle</a:t>
          </a:r>
        </a:p>
      </xdr:txBody>
    </xdr:sp>
    <xdr:clientData/>
  </xdr:twoCellAnchor>
  <xdr:twoCellAnchor editAs="oneCell">
    <xdr:from>
      <xdr:col>10</xdr:col>
      <xdr:colOff>266700</xdr:colOff>
      <xdr:row>25</xdr:row>
      <xdr:rowOff>88900</xdr:rowOff>
    </xdr:from>
    <xdr:to>
      <xdr:col>14</xdr:col>
      <xdr:colOff>495300</xdr:colOff>
      <xdr:row>33</xdr:row>
      <xdr:rowOff>69850</xdr:rowOff>
    </xdr:to>
    <xdr:pic>
      <xdr:nvPicPr>
        <xdr:cNvPr id="1063" name="Picture 39">
          <a:hlinkClick xmlns:r="http://schemas.openxmlformats.org/officeDocument/2006/relationships" r:id="rId17" tooltip="Go to: Gauge"/>
          <a:extLst>
            <a:ext uri="{FF2B5EF4-FFF2-40B4-BE49-F238E27FC236}">
              <a16:creationId xmlns:a16="http://schemas.microsoft.com/office/drawing/2014/main" id="{00000000-0008-0000-0000-000027040000}"/>
            </a:ext>
          </a:extLst>
        </xdr:cNvPr>
        <xdr:cNvPicPr>
          <a:picLocks noChangeAspect="1" noChangeArrowheads="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r="34498" b="39649"/>
        <a:stretch/>
      </xdr:blipFill>
      <xdr:spPr bwMode="auto">
        <a:xfrm>
          <a:off x="606742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33</xdr:row>
      <xdr:rowOff>76200</xdr:rowOff>
    </xdr:from>
    <xdr:to>
      <xdr:col>14</xdr:col>
      <xdr:colOff>495300</xdr:colOff>
      <xdr:row>34</xdr:row>
      <xdr:rowOff>139700</xdr:rowOff>
    </xdr:to>
    <xdr:sp macro="" textlink="">
      <xdr:nvSpPr>
        <xdr:cNvPr id="51" name="TextBox 50">
          <a:hlinkClick xmlns:r="http://schemas.openxmlformats.org/officeDocument/2006/relationships" r:id="rId17" tooltip="Go to: Gauge"/>
          <a:extLst>
            <a:ext uri="{FF2B5EF4-FFF2-40B4-BE49-F238E27FC236}">
              <a16:creationId xmlns:a16="http://schemas.microsoft.com/office/drawing/2014/main" id="{00000000-0008-0000-0000-000033000000}"/>
            </a:ext>
          </a:extLst>
        </xdr:cNvPr>
        <xdr:cNvSpPr txBox="1"/>
      </xdr:nvSpPr>
      <xdr:spPr>
        <a:xfrm>
          <a:off x="606742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Gauge</a:t>
          </a:r>
        </a:p>
      </xdr:txBody>
    </xdr:sp>
    <xdr:clientData/>
  </xdr:twoCellAnchor>
  <xdr:twoCellAnchor editAs="oneCell">
    <xdr:from>
      <xdr:col>1</xdr:col>
      <xdr:colOff>0</xdr:colOff>
      <xdr:row>36</xdr:row>
      <xdr:rowOff>133350</xdr:rowOff>
    </xdr:from>
    <xdr:to>
      <xdr:col>5</xdr:col>
      <xdr:colOff>228600</xdr:colOff>
      <xdr:row>44</xdr:row>
      <xdr:rowOff>114300</xdr:rowOff>
    </xdr:to>
    <xdr:pic>
      <xdr:nvPicPr>
        <xdr:cNvPr id="1064" name="Picture 40">
          <a:hlinkClick xmlns:r="http://schemas.openxmlformats.org/officeDocument/2006/relationships" r:id="rId19" tooltip="Go to: Dashboard Vertical"/>
          <a:extLst>
            <a:ext uri="{FF2B5EF4-FFF2-40B4-BE49-F238E27FC236}">
              <a16:creationId xmlns:a16="http://schemas.microsoft.com/office/drawing/2014/main" id="{00000000-0008-0000-0000-000028040000}"/>
            </a:ext>
          </a:extLst>
        </xdr:cNvPr>
        <xdr:cNvPicPr>
          <a:picLocks noChangeAspect="1" noChangeArrowheads="1"/>
        </xdr:cNvPicPr>
      </xdr:nvPicPr>
      <xdr:blipFill rotWithShape="1">
        <a:blip xmlns:r="http://schemas.openxmlformats.org/officeDocument/2006/relationships" r:embed="rId20">
          <a:extLst>
            <a:ext uri="{28A0092B-C50C-407E-A947-70E740481C1C}">
              <a14:useLocalDpi xmlns:a14="http://schemas.microsoft.com/office/drawing/2010/main" val="0"/>
            </a:ext>
          </a:extLst>
        </a:blip>
        <a:srcRect r="33110" b="39649"/>
        <a:stretch/>
      </xdr:blipFill>
      <xdr:spPr bwMode="auto">
        <a:xfrm>
          <a:off x="314325" y="70389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44</xdr:row>
      <xdr:rowOff>120650</xdr:rowOff>
    </xdr:from>
    <xdr:to>
      <xdr:col>5</xdr:col>
      <xdr:colOff>228600</xdr:colOff>
      <xdr:row>45</xdr:row>
      <xdr:rowOff>184150</xdr:rowOff>
    </xdr:to>
    <xdr:sp macro="" textlink="">
      <xdr:nvSpPr>
        <xdr:cNvPr id="52" name="TextBox 51">
          <a:hlinkClick xmlns:r="http://schemas.openxmlformats.org/officeDocument/2006/relationships" r:id="rId19" tooltip="Go to: Dashboard Vertical"/>
          <a:extLst>
            <a:ext uri="{FF2B5EF4-FFF2-40B4-BE49-F238E27FC236}">
              <a16:creationId xmlns:a16="http://schemas.microsoft.com/office/drawing/2014/main" id="{00000000-0008-0000-0000-000034000000}"/>
            </a:ext>
          </a:extLst>
        </xdr:cNvPr>
        <xdr:cNvSpPr txBox="1"/>
      </xdr:nvSpPr>
      <xdr:spPr>
        <a:xfrm>
          <a:off x="314325" y="85502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 Vertical</a:t>
          </a:r>
        </a:p>
      </xdr:txBody>
    </xdr:sp>
    <xdr:clientData/>
  </xdr:twoCellAnchor>
  <xdr:twoCellAnchor editAs="oneCell">
    <xdr:from>
      <xdr:col>5</xdr:col>
      <xdr:colOff>438150</xdr:colOff>
      <xdr:row>36</xdr:row>
      <xdr:rowOff>133350</xdr:rowOff>
    </xdr:from>
    <xdr:to>
      <xdr:col>10</xdr:col>
      <xdr:colOff>57150</xdr:colOff>
      <xdr:row>44</xdr:row>
      <xdr:rowOff>114300</xdr:rowOff>
    </xdr:to>
    <xdr:pic>
      <xdr:nvPicPr>
        <xdr:cNvPr id="1065" name="Picture 41">
          <a:hlinkClick xmlns:r="http://schemas.openxmlformats.org/officeDocument/2006/relationships" r:id="rId21" tooltip="Go to: Dashboard Dark Vertical"/>
          <a:extLst>
            <a:ext uri="{FF2B5EF4-FFF2-40B4-BE49-F238E27FC236}">
              <a16:creationId xmlns:a16="http://schemas.microsoft.com/office/drawing/2014/main" id="{00000000-0008-0000-0000-000029040000}"/>
            </a:ext>
          </a:extLst>
        </xdr:cNvPr>
        <xdr:cNvPicPr>
          <a:picLocks noChangeAspect="1" noChangeArrowheads="1"/>
        </xdr:cNvPicPr>
      </xdr:nvPicPr>
      <xdr:blipFill rotWithShape="1">
        <a:blip xmlns:r="http://schemas.openxmlformats.org/officeDocument/2006/relationships" r:embed="rId22">
          <a:extLst>
            <a:ext uri="{28A0092B-C50C-407E-A947-70E740481C1C}">
              <a14:useLocalDpi xmlns:a14="http://schemas.microsoft.com/office/drawing/2010/main" val="0"/>
            </a:ext>
          </a:extLst>
        </a:blip>
        <a:srcRect r="33110" b="39649"/>
        <a:stretch/>
      </xdr:blipFill>
      <xdr:spPr bwMode="auto">
        <a:xfrm>
          <a:off x="3190875" y="70389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44</xdr:row>
      <xdr:rowOff>120650</xdr:rowOff>
    </xdr:from>
    <xdr:to>
      <xdr:col>10</xdr:col>
      <xdr:colOff>57150</xdr:colOff>
      <xdr:row>45</xdr:row>
      <xdr:rowOff>184150</xdr:rowOff>
    </xdr:to>
    <xdr:sp macro="" textlink="">
      <xdr:nvSpPr>
        <xdr:cNvPr id="53" name="TextBox 52">
          <a:hlinkClick xmlns:r="http://schemas.openxmlformats.org/officeDocument/2006/relationships" r:id="rId21" tooltip="Go to: Dashboard Dark Vertical"/>
          <a:extLst>
            <a:ext uri="{FF2B5EF4-FFF2-40B4-BE49-F238E27FC236}">
              <a16:creationId xmlns:a16="http://schemas.microsoft.com/office/drawing/2014/main" id="{00000000-0008-0000-0000-000035000000}"/>
            </a:ext>
          </a:extLst>
        </xdr:cNvPr>
        <xdr:cNvSpPr txBox="1"/>
      </xdr:nvSpPr>
      <xdr:spPr>
        <a:xfrm>
          <a:off x="3190875" y="85502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 Dark Vertical</a:t>
          </a:r>
        </a:p>
      </xdr:txBody>
    </xdr:sp>
    <xdr:clientData/>
  </xdr:twoCellAnchor>
  <xdr:twoCellAnchor editAs="oneCell">
    <xdr:from>
      <xdr:col>10</xdr:col>
      <xdr:colOff>266700</xdr:colOff>
      <xdr:row>36</xdr:row>
      <xdr:rowOff>133350</xdr:rowOff>
    </xdr:from>
    <xdr:to>
      <xdr:col>14</xdr:col>
      <xdr:colOff>495300</xdr:colOff>
      <xdr:row>44</xdr:row>
      <xdr:rowOff>114300</xdr:rowOff>
    </xdr:to>
    <xdr:pic>
      <xdr:nvPicPr>
        <xdr:cNvPr id="1066" name="Picture 42">
          <a:hlinkClick xmlns:r="http://schemas.openxmlformats.org/officeDocument/2006/relationships" r:id="rId23" tooltip="Go to: Source"/>
          <a:extLst>
            <a:ext uri="{FF2B5EF4-FFF2-40B4-BE49-F238E27FC236}">
              <a16:creationId xmlns:a16="http://schemas.microsoft.com/office/drawing/2014/main" id="{00000000-0008-0000-0000-00002A040000}"/>
            </a:ext>
          </a:extLst>
        </xdr:cNvPr>
        <xdr:cNvPicPr>
          <a:picLocks noChangeAspect="1" noChangeArrowheads="1"/>
        </xdr:cNvPicPr>
      </xdr:nvPicPr>
      <xdr:blipFill rotWithShape="1">
        <a:blip xmlns:r="http://schemas.openxmlformats.org/officeDocument/2006/relationships" r:embed="rId24">
          <a:extLst>
            <a:ext uri="{28A0092B-C50C-407E-A947-70E740481C1C}">
              <a14:useLocalDpi xmlns:a14="http://schemas.microsoft.com/office/drawing/2010/main" val="0"/>
            </a:ext>
          </a:extLst>
        </a:blip>
        <a:srcRect r="26651" b="39649"/>
        <a:stretch/>
      </xdr:blipFill>
      <xdr:spPr bwMode="auto">
        <a:xfrm>
          <a:off x="6067425" y="70389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44</xdr:row>
      <xdr:rowOff>120650</xdr:rowOff>
    </xdr:from>
    <xdr:to>
      <xdr:col>14</xdr:col>
      <xdr:colOff>495300</xdr:colOff>
      <xdr:row>45</xdr:row>
      <xdr:rowOff>184150</xdr:rowOff>
    </xdr:to>
    <xdr:sp macro="" textlink="">
      <xdr:nvSpPr>
        <xdr:cNvPr id="54" name="TextBox 53">
          <a:hlinkClick xmlns:r="http://schemas.openxmlformats.org/officeDocument/2006/relationships" r:id="rId23" tooltip="Go to: Source"/>
          <a:extLst>
            <a:ext uri="{FF2B5EF4-FFF2-40B4-BE49-F238E27FC236}">
              <a16:creationId xmlns:a16="http://schemas.microsoft.com/office/drawing/2014/main" id="{00000000-0008-0000-0000-000036000000}"/>
            </a:ext>
          </a:extLst>
        </xdr:cNvPr>
        <xdr:cNvSpPr txBox="1"/>
      </xdr:nvSpPr>
      <xdr:spPr>
        <a:xfrm>
          <a:off x="6067425" y="85502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Source</a:t>
          </a:r>
        </a:p>
      </xdr:txBody>
    </xdr:sp>
    <xdr:clientData/>
  </xdr:twoCellAnchor>
  <xdr:twoCellAnchor>
    <xdr:from>
      <xdr:col>15</xdr:col>
      <xdr:colOff>304800</xdr:colOff>
      <xdr:row>2</xdr:row>
      <xdr:rowOff>180974</xdr:rowOff>
    </xdr:from>
    <xdr:to>
      <xdr:col>20</xdr:col>
      <xdr:colOff>476250</xdr:colOff>
      <xdr:row>17</xdr:row>
      <xdr:rowOff>104775</xdr:rowOff>
    </xdr:to>
    <xdr:grpSp>
      <xdr:nvGrpSpPr>
        <xdr:cNvPr id="58" name="Group 57">
          <a:extLst>
            <a:ext uri="{FF2B5EF4-FFF2-40B4-BE49-F238E27FC236}">
              <a16:creationId xmlns:a16="http://schemas.microsoft.com/office/drawing/2014/main" id="{00000000-0008-0000-0000-00003A000000}"/>
            </a:ext>
          </a:extLst>
        </xdr:cNvPr>
        <xdr:cNvGrpSpPr/>
      </xdr:nvGrpSpPr>
      <xdr:grpSpPr>
        <a:xfrm>
          <a:off x="9153525" y="609599"/>
          <a:ext cx="3219450" cy="2781301"/>
          <a:chOff x="9067800" y="600074"/>
          <a:chExt cx="3219450" cy="2781301"/>
        </a:xfrm>
      </xdr:grpSpPr>
      <xdr:sp macro="" textlink="">
        <xdr:nvSpPr>
          <xdr:cNvPr id="56" name="Rectangle: Rounded Corners 55">
            <a:extLst>
              <a:ext uri="{FF2B5EF4-FFF2-40B4-BE49-F238E27FC236}">
                <a16:creationId xmlns:a16="http://schemas.microsoft.com/office/drawing/2014/main" id="{00000000-0008-0000-0000-000038000000}"/>
              </a:ext>
            </a:extLst>
          </xdr:cNvPr>
          <xdr:cNvSpPr/>
        </xdr:nvSpPr>
        <xdr:spPr>
          <a:xfrm>
            <a:off x="9067800" y="600074"/>
            <a:ext cx="3219450" cy="2781301"/>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400" b="1">
                <a:solidFill>
                  <a:schemeClr val="bg1"/>
                </a:solidFill>
              </a:rPr>
              <a:t>How</a:t>
            </a:r>
            <a:r>
              <a:rPr lang="en-US" sz="1400" b="1" baseline="0">
                <a:solidFill>
                  <a:schemeClr val="bg1"/>
                </a:solidFill>
              </a:rPr>
              <a:t> to navigate this workbook:</a:t>
            </a:r>
          </a:p>
          <a:p>
            <a:pPr algn="l"/>
            <a:endParaRPr lang="en-US" sz="1200" baseline="0">
              <a:solidFill>
                <a:schemeClr val="bg1"/>
              </a:solidFill>
            </a:endParaRPr>
          </a:p>
          <a:p>
            <a:pPr algn="l"/>
            <a:r>
              <a:rPr lang="en-US" sz="1200" baseline="0">
                <a:solidFill>
                  <a:schemeClr val="bg1"/>
                </a:solidFill>
              </a:rPr>
              <a:t>This sheet contains a Table of Contents with clickable links to each sheet in the workbook.</a:t>
            </a:r>
          </a:p>
          <a:p>
            <a:pPr algn="l"/>
            <a:endParaRPr lang="en-US" sz="1200" baseline="0">
              <a:solidFill>
                <a:schemeClr val="bg1"/>
              </a:solidFill>
            </a:endParaRPr>
          </a:p>
          <a:p>
            <a:pPr algn="l"/>
            <a:r>
              <a:rPr lang="en-US" sz="1200" baseline="0">
                <a:solidFill>
                  <a:schemeClr val="bg1"/>
                </a:solidFill>
              </a:rPr>
              <a:t>Each sheet contains a link back to this Table of Contents sheet in cell A1.  The back link makes it easy to quickly navigate through the workbook.</a:t>
            </a:r>
          </a:p>
          <a:p>
            <a:pPr algn="l"/>
            <a:endParaRPr lang="en-US" sz="1200" baseline="0">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aseline="0">
                <a:solidFill>
                  <a:schemeClr val="lt1"/>
                </a:solidFill>
                <a:effectLst/>
                <a:latin typeface="+mn-lt"/>
                <a:ea typeface="+mn-ea"/>
                <a:cs typeface="+mn-cs"/>
              </a:rPr>
              <a:t>Learn how to add this Table of Contents Gallery sheet in your own workbooks at:</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1100" baseline="0">
              <a:solidFill>
                <a:schemeClr val="lt1"/>
              </a:solidFill>
              <a:effectLst/>
              <a:latin typeface="+mn-lt"/>
              <a:ea typeface="+mn-ea"/>
              <a:cs typeface="+mn-cs"/>
            </a:endParaRPr>
          </a:p>
        </xdr:txBody>
      </xdr:sp>
      <xdr:sp macro="" textlink="">
        <xdr:nvSpPr>
          <xdr:cNvPr id="57" name="TextBox 56">
            <a:hlinkClick xmlns:r="http://schemas.openxmlformats.org/officeDocument/2006/relationships" r:id="rId25"/>
            <a:extLst>
              <a:ext uri="{FF2B5EF4-FFF2-40B4-BE49-F238E27FC236}">
                <a16:creationId xmlns:a16="http://schemas.microsoft.com/office/drawing/2014/main" id="{00000000-0008-0000-0000-000039000000}"/>
              </a:ext>
            </a:extLst>
          </xdr:cNvPr>
          <xdr:cNvSpPr txBox="1"/>
        </xdr:nvSpPr>
        <xdr:spPr>
          <a:xfrm>
            <a:off x="9077325" y="2962275"/>
            <a:ext cx="31242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u="sng" baseline="0">
                <a:solidFill>
                  <a:srgbClr val="009ED6"/>
                </a:solidFill>
                <a:effectLst/>
                <a:latin typeface="+mn-lt"/>
                <a:ea typeface="+mn-ea"/>
                <a:cs typeface="+mn-cs"/>
              </a:rPr>
              <a:t>excelcampus.com/vba/table-of-contents-gallery/</a:t>
            </a:r>
            <a:endParaRPr lang="en-US" b="1" u="sng">
              <a:solidFill>
                <a:srgbClr val="009ED6"/>
              </a:solidFill>
              <a:effectLst/>
            </a:endParaRPr>
          </a:p>
          <a:p>
            <a:endParaRPr lang="en-US" sz="1100" b="1" u="sng">
              <a:solidFill>
                <a:srgbClr val="009ED6"/>
              </a:solidFill>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95205</xdr:colOff>
      <xdr:row>15</xdr:row>
      <xdr:rowOff>187325</xdr:rowOff>
    </xdr:from>
    <xdr:to>
      <xdr:col>14</xdr:col>
      <xdr:colOff>555515</xdr:colOff>
      <xdr:row>32</xdr:row>
      <xdr:rowOff>82550</xdr:rowOff>
    </xdr:to>
    <xdr:grpSp>
      <xdr:nvGrpSpPr>
        <xdr:cNvPr id="2" name="Group 1">
          <a:extLst>
            <a:ext uri="{FF2B5EF4-FFF2-40B4-BE49-F238E27FC236}">
              <a16:creationId xmlns:a16="http://schemas.microsoft.com/office/drawing/2014/main" id="{00000000-0008-0000-0200-000002000000}"/>
            </a:ext>
          </a:extLst>
        </xdr:cNvPr>
        <xdr:cNvGrpSpPr/>
      </xdr:nvGrpSpPr>
      <xdr:grpSpPr>
        <a:xfrm>
          <a:off x="5581605" y="3044825"/>
          <a:ext cx="3508310" cy="3133725"/>
          <a:chOff x="2714580" y="539750"/>
          <a:chExt cx="3508310" cy="3133725"/>
        </a:xfrm>
      </xdr:grpSpPr>
      <xdr:sp macro="" textlink="">
        <xdr:nvSpPr>
          <xdr:cNvPr id="3" name="Rectangle: Rounded Corners 2">
            <a:extLst>
              <a:ext uri="{FF2B5EF4-FFF2-40B4-BE49-F238E27FC236}">
                <a16:creationId xmlns:a16="http://schemas.microsoft.com/office/drawing/2014/main" id="{00000000-0008-0000-0200-000003000000}"/>
              </a:ext>
            </a:extLst>
          </xdr:cNvPr>
          <xdr:cNvSpPr/>
        </xdr:nvSpPr>
        <xdr:spPr>
          <a:xfrm>
            <a:off x="3095625" y="539750"/>
            <a:ext cx="2733675" cy="2095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4" name="Group 3">
            <a:extLst>
              <a:ext uri="{FF2B5EF4-FFF2-40B4-BE49-F238E27FC236}">
                <a16:creationId xmlns:a16="http://schemas.microsoft.com/office/drawing/2014/main" id="{00000000-0008-0000-0200-000004000000}"/>
              </a:ext>
            </a:extLst>
          </xdr:cNvPr>
          <xdr:cNvGrpSpPr/>
        </xdr:nvGrpSpPr>
        <xdr:grpSpPr>
          <a:xfrm>
            <a:off x="2714580" y="901700"/>
            <a:ext cx="3508310" cy="2771775"/>
            <a:chOff x="2209800" y="3400425"/>
            <a:chExt cx="3600450" cy="2844571"/>
          </a:xfrm>
          <a:noFill/>
        </xdr:grpSpPr>
        <xdr:graphicFrame macro="">
          <xdr:nvGraphicFramePr>
            <xdr:cNvPr id="6" name="Chart 5">
              <a:extLst>
                <a:ext uri="{FF2B5EF4-FFF2-40B4-BE49-F238E27FC236}">
                  <a16:creationId xmlns:a16="http://schemas.microsoft.com/office/drawing/2014/main" id="{00000000-0008-0000-0200-000006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a:extLst>
                <a:ext uri="{FF2B5EF4-FFF2-40B4-BE49-F238E27FC236}">
                  <a16:creationId xmlns:a16="http://schemas.microsoft.com/office/drawing/2014/main" id="{00000000-0008-0000-0200-000007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R$1">
          <xdr:nvSpPr>
            <xdr:cNvPr id="8" name="TextBox 7">
              <a:extLst>
                <a:ext uri="{FF2B5EF4-FFF2-40B4-BE49-F238E27FC236}">
                  <a16:creationId xmlns:a16="http://schemas.microsoft.com/office/drawing/2014/main" id="{00000000-0008-0000-0200-000008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A1801AD8-F69B-493F-B7A4-4274C68C01BC}" type="TxLink">
                <a:rPr lang="en-US" sz="2400" b="1" i="0" u="none" strike="noStrike">
                  <a:solidFill>
                    <a:srgbClr val="4DBF35"/>
                  </a:solidFill>
                  <a:latin typeface="Roboto Medium" panose="02000000000000000000" pitchFamily="2" charset="0"/>
                  <a:ea typeface="Roboto Medium" panose="02000000000000000000" pitchFamily="2" charset="0"/>
                  <a:cs typeface="Calibri"/>
                </a:rPr>
                <a:pPr algn="ctr"/>
                <a:t>47%</a:t>
              </a:fld>
              <a:endParaRPr lang="en-US" sz="413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152399</xdr:rowOff>
    </xdr:from>
    <xdr:to>
      <xdr:col>4</xdr:col>
      <xdr:colOff>495300</xdr:colOff>
      <xdr:row>15</xdr:row>
      <xdr:rowOff>9524</xdr:rowOff>
    </xdr:to>
    <xdr:grpSp>
      <xdr:nvGrpSpPr>
        <xdr:cNvPr id="9" name="Group 8">
          <a:extLst>
            <a:ext uri="{FF2B5EF4-FFF2-40B4-BE49-F238E27FC236}">
              <a16:creationId xmlns:a16="http://schemas.microsoft.com/office/drawing/2014/main" id="{00000000-0008-0000-0200-000009000000}"/>
            </a:ext>
          </a:extLst>
        </xdr:cNvPr>
        <xdr:cNvGrpSpPr/>
      </xdr:nvGrpSpPr>
      <xdr:grpSpPr>
        <a:xfrm>
          <a:off x="200025" y="533399"/>
          <a:ext cx="2733675" cy="2333625"/>
          <a:chOff x="57150" y="533399"/>
          <a:chExt cx="2733675" cy="2333625"/>
        </a:xfrm>
      </xdr:grpSpPr>
      <xdr:sp macro="" textlink="">
        <xdr:nvSpPr>
          <xdr:cNvPr id="10" name="Rectangle: Rounded Corners 9">
            <a:extLst>
              <a:ext uri="{FF2B5EF4-FFF2-40B4-BE49-F238E27FC236}">
                <a16:creationId xmlns:a16="http://schemas.microsoft.com/office/drawing/2014/main" id="{00000000-0008-0000-0200-00000A000000}"/>
              </a:ext>
            </a:extLst>
          </xdr:cNvPr>
          <xdr:cNvSpPr/>
        </xdr:nvSpPr>
        <xdr:spPr>
          <a:xfrm>
            <a:off x="57150" y="533399"/>
            <a:ext cx="2733675" cy="23336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1" name="Chart 10">
            <a:extLst>
              <a:ext uri="{FF2B5EF4-FFF2-40B4-BE49-F238E27FC236}">
                <a16:creationId xmlns:a16="http://schemas.microsoft.com/office/drawing/2014/main" id="{00000000-0008-0000-0200-00000B000000}"/>
              </a:ext>
            </a:extLst>
          </xdr:cNvPr>
          <xdr:cNvGraphicFramePr>
            <a:graphicFrameLocks/>
          </xdr:cNvGraphicFramePr>
        </xdr:nvGraphicFramePr>
        <xdr:xfrm>
          <a:off x="209550" y="650874"/>
          <a:ext cx="2466975" cy="209232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9</xdr:col>
      <xdr:colOff>295275</xdr:colOff>
      <xdr:row>2</xdr:row>
      <xdr:rowOff>66675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219075" y="76200"/>
          <a:ext cx="55626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dist="50800" dir="2700000" algn="tl" rotWithShape="0">
                  <a:schemeClr val="bg2">
                    <a:lumMod val="9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9525</xdr:colOff>
      <xdr:row>2</xdr:row>
      <xdr:rowOff>152399</xdr:rowOff>
    </xdr:from>
    <xdr:to>
      <xdr:col>9</xdr:col>
      <xdr:colOff>304800</xdr:colOff>
      <xdr:row>7</xdr:row>
      <xdr:rowOff>123824</xdr:rowOff>
    </xdr:to>
    <xdr:grpSp>
      <xdr:nvGrpSpPr>
        <xdr:cNvPr id="14" name="Group 13">
          <a:extLst>
            <a:ext uri="{FF2B5EF4-FFF2-40B4-BE49-F238E27FC236}">
              <a16:creationId xmlns:a16="http://schemas.microsoft.com/office/drawing/2014/main" id="{00000000-0008-0000-0200-00000E000000}"/>
            </a:ext>
          </a:extLst>
        </xdr:cNvPr>
        <xdr:cNvGrpSpPr/>
      </xdr:nvGrpSpPr>
      <xdr:grpSpPr>
        <a:xfrm>
          <a:off x="3057525" y="533399"/>
          <a:ext cx="2733675" cy="923925"/>
          <a:chOff x="57150" y="2752724"/>
          <a:chExt cx="2733675" cy="923925"/>
        </a:xfrm>
      </xdr:grpSpPr>
      <xdr:sp macro="" textlink="">
        <xdr:nvSpPr>
          <xdr:cNvPr id="15" name="Rectangle: Rounded Corners 14">
            <a:extLst>
              <a:ext uri="{FF2B5EF4-FFF2-40B4-BE49-F238E27FC236}">
                <a16:creationId xmlns:a16="http://schemas.microsoft.com/office/drawing/2014/main" id="{00000000-0008-0000-0200-00000F000000}"/>
              </a:ext>
            </a:extLst>
          </xdr:cNvPr>
          <xdr:cNvSpPr/>
        </xdr:nvSpPr>
        <xdr:spPr>
          <a:xfrm>
            <a:off x="5715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6" name="Chart 15">
            <a:extLst>
              <a:ext uri="{FF2B5EF4-FFF2-40B4-BE49-F238E27FC236}">
                <a16:creationId xmlns:a16="http://schemas.microsoft.com/office/drawing/2014/main" id="{00000000-0008-0000-0200-000010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7" name="TextBox 16">
            <a:extLst>
              <a:ext uri="{FF2B5EF4-FFF2-40B4-BE49-F238E27FC236}">
                <a16:creationId xmlns:a16="http://schemas.microsoft.com/office/drawing/2014/main" id="{00000000-0008-0000-0200-000011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28575</xdr:colOff>
      <xdr:row>8</xdr:row>
      <xdr:rowOff>85724</xdr:rowOff>
    </xdr:from>
    <xdr:to>
      <xdr:col>9</xdr:col>
      <xdr:colOff>323850</xdr:colOff>
      <xdr:row>13</xdr:row>
      <xdr:rowOff>57149</xdr:rowOff>
    </xdr:to>
    <xdr:grpSp>
      <xdr:nvGrpSpPr>
        <xdr:cNvPr id="18" name="Group 17">
          <a:extLst>
            <a:ext uri="{FF2B5EF4-FFF2-40B4-BE49-F238E27FC236}">
              <a16:creationId xmlns:a16="http://schemas.microsoft.com/office/drawing/2014/main" id="{00000000-0008-0000-0200-000012000000}"/>
            </a:ext>
          </a:extLst>
        </xdr:cNvPr>
        <xdr:cNvGrpSpPr/>
      </xdr:nvGrpSpPr>
      <xdr:grpSpPr>
        <a:xfrm>
          <a:off x="3076575" y="1609724"/>
          <a:ext cx="2733675" cy="923925"/>
          <a:chOff x="3086100" y="2752724"/>
          <a:chExt cx="2733675" cy="923925"/>
        </a:xfrm>
      </xdr:grpSpPr>
      <xdr:sp macro="" textlink="">
        <xdr:nvSpPr>
          <xdr:cNvPr id="19" name="Rectangle: Rounded Corners 18">
            <a:extLst>
              <a:ext uri="{FF2B5EF4-FFF2-40B4-BE49-F238E27FC236}">
                <a16:creationId xmlns:a16="http://schemas.microsoft.com/office/drawing/2014/main" id="{00000000-0008-0000-0200-000013000000}"/>
              </a:ext>
            </a:extLst>
          </xdr:cNvPr>
          <xdr:cNvSpPr/>
        </xdr:nvSpPr>
        <xdr:spPr>
          <a:xfrm>
            <a:off x="308610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0" name="Chart 19">
            <a:extLst>
              <a:ext uri="{FF2B5EF4-FFF2-40B4-BE49-F238E27FC236}">
                <a16:creationId xmlns:a16="http://schemas.microsoft.com/office/drawing/2014/main" id="{00000000-0008-0000-0200-000014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02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22</xdr:row>
      <xdr:rowOff>19049</xdr:rowOff>
    </xdr:from>
    <xdr:to>
      <xdr:col>4</xdr:col>
      <xdr:colOff>495300</xdr:colOff>
      <xdr:row>26</xdr:row>
      <xdr:rowOff>180974</xdr:rowOff>
    </xdr:to>
    <xdr:grpSp>
      <xdr:nvGrpSpPr>
        <xdr:cNvPr id="22" name="Group 21">
          <a:extLst>
            <a:ext uri="{FF2B5EF4-FFF2-40B4-BE49-F238E27FC236}">
              <a16:creationId xmlns:a16="http://schemas.microsoft.com/office/drawing/2014/main" id="{00000000-0008-0000-0200-000016000000}"/>
            </a:ext>
          </a:extLst>
        </xdr:cNvPr>
        <xdr:cNvGrpSpPr/>
      </xdr:nvGrpSpPr>
      <xdr:grpSpPr>
        <a:xfrm>
          <a:off x="200025" y="4210049"/>
          <a:ext cx="2733675" cy="923925"/>
          <a:chOff x="66675" y="3800474"/>
          <a:chExt cx="2733675" cy="923925"/>
        </a:xfrm>
      </xdr:grpSpPr>
      <xdr:sp macro="" textlink="">
        <xdr:nvSpPr>
          <xdr:cNvPr id="23" name="Rectangle: Rounded Corners 22">
            <a:extLst>
              <a:ext uri="{FF2B5EF4-FFF2-40B4-BE49-F238E27FC236}">
                <a16:creationId xmlns:a16="http://schemas.microsoft.com/office/drawing/2014/main" id="{00000000-0008-0000-0200-000017000000}"/>
              </a:ext>
            </a:extLst>
          </xdr:cNvPr>
          <xdr:cNvSpPr/>
        </xdr:nvSpPr>
        <xdr:spPr>
          <a:xfrm>
            <a:off x="66675" y="380047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4" name="Chart 23">
            <a:extLst>
              <a:ext uri="{FF2B5EF4-FFF2-40B4-BE49-F238E27FC236}">
                <a16:creationId xmlns:a16="http://schemas.microsoft.com/office/drawing/2014/main" id="{00000000-0008-0000-0200-000018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5" name="TextBox 24">
            <a:extLst>
              <a:ext uri="{FF2B5EF4-FFF2-40B4-BE49-F238E27FC236}">
                <a16:creationId xmlns:a16="http://schemas.microsoft.com/office/drawing/2014/main" id="{00000000-0008-0000-0200-000019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16</xdr:row>
      <xdr:rowOff>9524</xdr:rowOff>
    </xdr:from>
    <xdr:to>
      <xdr:col>4</xdr:col>
      <xdr:colOff>495300</xdr:colOff>
      <xdr:row>20</xdr:row>
      <xdr:rowOff>171449</xdr:rowOff>
    </xdr:to>
    <xdr:grpSp>
      <xdr:nvGrpSpPr>
        <xdr:cNvPr id="26" name="Group 25">
          <a:extLst>
            <a:ext uri="{FF2B5EF4-FFF2-40B4-BE49-F238E27FC236}">
              <a16:creationId xmlns:a16="http://schemas.microsoft.com/office/drawing/2014/main" id="{00000000-0008-0000-0200-00001A000000}"/>
            </a:ext>
          </a:extLst>
        </xdr:cNvPr>
        <xdr:cNvGrpSpPr/>
      </xdr:nvGrpSpPr>
      <xdr:grpSpPr>
        <a:xfrm>
          <a:off x="200025" y="3057524"/>
          <a:ext cx="2733675" cy="923925"/>
          <a:chOff x="3190875" y="3771899"/>
          <a:chExt cx="2733675" cy="923925"/>
        </a:xfrm>
      </xdr:grpSpPr>
      <xdr:sp macro="" textlink="">
        <xdr:nvSpPr>
          <xdr:cNvPr id="27" name="Rectangle: Rounded Corners 26">
            <a:extLst>
              <a:ext uri="{FF2B5EF4-FFF2-40B4-BE49-F238E27FC236}">
                <a16:creationId xmlns:a16="http://schemas.microsoft.com/office/drawing/2014/main" id="{00000000-0008-0000-0200-00001B000000}"/>
              </a:ext>
            </a:extLst>
          </xdr:cNvPr>
          <xdr:cNvSpPr/>
        </xdr:nvSpPr>
        <xdr:spPr>
          <a:xfrm>
            <a:off x="3190875" y="3771899"/>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8" name="Chart 27">
            <a:extLst>
              <a:ext uri="{FF2B5EF4-FFF2-40B4-BE49-F238E27FC236}">
                <a16:creationId xmlns:a16="http://schemas.microsoft.com/office/drawing/2014/main" id="{00000000-0008-0000-0200-00001C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9" name="TextBox 28">
            <a:extLst>
              <a:ext uri="{FF2B5EF4-FFF2-40B4-BE49-F238E27FC236}">
                <a16:creationId xmlns:a16="http://schemas.microsoft.com/office/drawing/2014/main" id="{00000000-0008-0000-0200-00001D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9</xdr:col>
      <xdr:colOff>476250</xdr:colOff>
      <xdr:row>2</xdr:row>
      <xdr:rowOff>152400</xdr:rowOff>
    </xdr:from>
    <xdr:to>
      <xdr:col>14</xdr:col>
      <xdr:colOff>161925</xdr:colOff>
      <xdr:row>15</xdr:row>
      <xdr:rowOff>19050</xdr:rowOff>
    </xdr:to>
    <xdr:grpSp>
      <xdr:nvGrpSpPr>
        <xdr:cNvPr id="30" name="Group 29">
          <a:extLst>
            <a:ext uri="{FF2B5EF4-FFF2-40B4-BE49-F238E27FC236}">
              <a16:creationId xmlns:a16="http://schemas.microsoft.com/office/drawing/2014/main" id="{00000000-0008-0000-0200-00001E000000}"/>
            </a:ext>
          </a:extLst>
        </xdr:cNvPr>
        <xdr:cNvGrpSpPr/>
      </xdr:nvGrpSpPr>
      <xdr:grpSpPr>
        <a:xfrm>
          <a:off x="5962650" y="533400"/>
          <a:ext cx="2733675" cy="2343150"/>
          <a:chOff x="66675" y="4857750"/>
          <a:chExt cx="2733675" cy="2343150"/>
        </a:xfrm>
      </xdr:grpSpPr>
      <xdr:sp macro="" textlink="">
        <xdr:nvSpPr>
          <xdr:cNvPr id="31" name="Rectangle: Rounded Corners 30">
            <a:extLst>
              <a:ext uri="{FF2B5EF4-FFF2-40B4-BE49-F238E27FC236}">
                <a16:creationId xmlns:a16="http://schemas.microsoft.com/office/drawing/2014/main" id="{00000000-0008-0000-0200-00001F000000}"/>
              </a:ext>
            </a:extLst>
          </xdr:cNvPr>
          <xdr:cNvSpPr/>
        </xdr:nvSpPr>
        <xdr:spPr>
          <a:xfrm>
            <a:off x="66675" y="4857750"/>
            <a:ext cx="2733675" cy="23431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2" name="Chart 31">
            <a:extLst>
              <a:ext uri="{FF2B5EF4-FFF2-40B4-BE49-F238E27FC236}">
                <a16:creationId xmlns:a16="http://schemas.microsoft.com/office/drawing/2014/main" id="{00000000-0008-0000-0200-000020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33" name="TextBox 32">
            <a:extLst>
              <a:ext uri="{FF2B5EF4-FFF2-40B4-BE49-F238E27FC236}">
                <a16:creationId xmlns:a16="http://schemas.microsoft.com/office/drawing/2014/main" id="{00000000-0008-0000-0200-000021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28575</xdr:colOff>
      <xdr:row>14</xdr:row>
      <xdr:rowOff>28575</xdr:rowOff>
    </xdr:from>
    <xdr:to>
      <xdr:col>9</xdr:col>
      <xdr:colOff>323850</xdr:colOff>
      <xdr:row>27</xdr:row>
      <xdr:rowOff>9525</xdr:rowOff>
    </xdr:to>
    <xdr:grpSp>
      <xdr:nvGrpSpPr>
        <xdr:cNvPr id="34" name="Group 33">
          <a:extLst>
            <a:ext uri="{FF2B5EF4-FFF2-40B4-BE49-F238E27FC236}">
              <a16:creationId xmlns:a16="http://schemas.microsoft.com/office/drawing/2014/main" id="{00000000-0008-0000-0200-000022000000}"/>
            </a:ext>
          </a:extLst>
        </xdr:cNvPr>
        <xdr:cNvGrpSpPr/>
      </xdr:nvGrpSpPr>
      <xdr:grpSpPr>
        <a:xfrm>
          <a:off x="30765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0200-000023000000}"/>
              </a:ext>
            </a:extLst>
          </xdr:cNvPr>
          <xdr:cNvSpPr/>
        </xdr:nvSpPr>
        <xdr:spPr>
          <a:xfrm>
            <a:off x="3219450" y="4857750"/>
            <a:ext cx="2733675" cy="24574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6" name="Chart 35">
            <a:extLst>
              <a:ext uri="{FF2B5EF4-FFF2-40B4-BE49-F238E27FC236}">
                <a16:creationId xmlns:a16="http://schemas.microsoft.com/office/drawing/2014/main" id="{00000000-0008-0000-0200-000024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37" name="TextBox 36">
            <a:extLst>
              <a:ext uri="{FF2B5EF4-FFF2-40B4-BE49-F238E27FC236}">
                <a16:creationId xmlns:a16="http://schemas.microsoft.com/office/drawing/2014/main" id="{00000000-0008-0000-0200-000025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7</xdr:col>
      <xdr:colOff>133349</xdr:colOff>
      <xdr:row>39</xdr:row>
      <xdr:rowOff>19051</xdr:rowOff>
    </xdr:from>
    <xdr:to>
      <xdr:col>9</xdr:col>
      <xdr:colOff>323610</xdr:colOff>
      <xdr:row>40</xdr:row>
      <xdr:rowOff>165139</xdr:rowOff>
    </xdr:to>
    <xdr:pic>
      <xdr:nvPicPr>
        <xdr:cNvPr id="38" name="Picture 37">
          <a:extLst>
            <a:ext uri="{FF2B5EF4-FFF2-40B4-BE49-F238E27FC236}">
              <a16:creationId xmlns:a16="http://schemas.microsoft.com/office/drawing/2014/main" id="{00000000-0008-0000-0200-000026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4400549" y="7448551"/>
          <a:ext cx="1409461" cy="336588"/>
        </a:xfrm>
        <a:prstGeom prst="rect">
          <a:avLst/>
        </a:prstGeom>
      </xdr:spPr>
    </xdr:pic>
    <xdr:clientData/>
  </xdr:twoCellAnchor>
</xdr:wsDr>
</file>

<file path=xl/drawings/drawing3.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9</xdr:col>
      <xdr:colOff>314280</xdr:colOff>
      <xdr:row>16</xdr:row>
      <xdr:rowOff>6350</xdr:rowOff>
    </xdr:from>
    <xdr:to>
      <xdr:col>15</xdr:col>
      <xdr:colOff>164990</xdr:colOff>
      <xdr:row>32</xdr:row>
      <xdr:rowOff>92075</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5800680" y="3054350"/>
          <a:ext cx="3508310" cy="3133725"/>
          <a:chOff x="2714580" y="539750"/>
          <a:chExt cx="3508310" cy="3133725"/>
        </a:xfrm>
      </xdr:grpSpPr>
      <xdr:sp macro="" textlink="">
        <xdr:nvSpPr>
          <xdr:cNvPr id="3" name="Rectangle: Rounded Corners 2">
            <a:extLst>
              <a:ext uri="{FF2B5EF4-FFF2-40B4-BE49-F238E27FC236}">
                <a16:creationId xmlns:a16="http://schemas.microsoft.com/office/drawing/2014/main" id="{00000000-0008-0000-0300-000003000000}"/>
              </a:ext>
            </a:extLst>
          </xdr:cNvPr>
          <xdr:cNvSpPr/>
        </xdr:nvSpPr>
        <xdr:spPr>
          <a:xfrm>
            <a:off x="3095625" y="539750"/>
            <a:ext cx="2733675" cy="209550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4" name="Group 3">
            <a:extLst>
              <a:ext uri="{FF2B5EF4-FFF2-40B4-BE49-F238E27FC236}">
                <a16:creationId xmlns:a16="http://schemas.microsoft.com/office/drawing/2014/main" id="{00000000-0008-0000-0300-000004000000}"/>
              </a:ext>
            </a:extLst>
          </xdr:cNvPr>
          <xdr:cNvGrpSpPr/>
        </xdr:nvGrpSpPr>
        <xdr:grpSpPr>
          <a:xfrm>
            <a:off x="2714580" y="901700"/>
            <a:ext cx="3508310" cy="2771775"/>
            <a:chOff x="2209800" y="3400425"/>
            <a:chExt cx="3600450" cy="2844571"/>
          </a:xfrm>
          <a:noFill/>
        </xdr:grpSpPr>
        <xdr:graphicFrame macro="">
          <xdr:nvGraphicFramePr>
            <xdr:cNvPr id="6" name="Chart 5">
              <a:extLst>
                <a:ext uri="{FF2B5EF4-FFF2-40B4-BE49-F238E27FC236}">
                  <a16:creationId xmlns:a16="http://schemas.microsoft.com/office/drawing/2014/main" id="{00000000-0008-0000-0300-000006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a:extLst>
                <a:ext uri="{FF2B5EF4-FFF2-40B4-BE49-F238E27FC236}">
                  <a16:creationId xmlns:a16="http://schemas.microsoft.com/office/drawing/2014/main" id="{00000000-0008-0000-0300-000007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R$1">
          <xdr:nvSpPr>
            <xdr:cNvPr id="8" name="TextBox 7">
              <a:extLst>
                <a:ext uri="{FF2B5EF4-FFF2-40B4-BE49-F238E27FC236}">
                  <a16:creationId xmlns:a16="http://schemas.microsoft.com/office/drawing/2014/main" id="{00000000-0008-0000-0300-000008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022F4A0-9907-4C90-9643-E82E94BC793A}" type="TxLink">
                <a:rPr lang="en-US" sz="2400" b="0" i="0" u="none" strike="noStrike">
                  <a:solidFill>
                    <a:srgbClr val="4DBF35"/>
                  </a:solidFill>
                  <a:latin typeface="Roboto Medium" panose="02000000000000000000" pitchFamily="2" charset="0"/>
                  <a:ea typeface="Roboto Medium" panose="02000000000000000000" pitchFamily="2" charset="0"/>
                  <a:cs typeface="Calibri"/>
                </a:rPr>
                <a:pPr algn="ctr"/>
                <a:t>47%</a:t>
              </a:fld>
              <a:endParaRPr lang="en-US" sz="24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152399</xdr:rowOff>
    </xdr:from>
    <xdr:to>
      <xdr:col>4</xdr:col>
      <xdr:colOff>495300</xdr:colOff>
      <xdr:row>15</xdr:row>
      <xdr:rowOff>47624</xdr:rowOff>
    </xdr:to>
    <xdr:grpSp>
      <xdr:nvGrpSpPr>
        <xdr:cNvPr id="9" name="Group 8">
          <a:extLst>
            <a:ext uri="{FF2B5EF4-FFF2-40B4-BE49-F238E27FC236}">
              <a16:creationId xmlns:a16="http://schemas.microsoft.com/office/drawing/2014/main" id="{00000000-0008-0000-0300-000009000000}"/>
            </a:ext>
          </a:extLst>
        </xdr:cNvPr>
        <xdr:cNvGrpSpPr/>
      </xdr:nvGrpSpPr>
      <xdr:grpSpPr>
        <a:xfrm>
          <a:off x="200025" y="533399"/>
          <a:ext cx="2733675" cy="2371725"/>
          <a:chOff x="57150" y="533399"/>
          <a:chExt cx="2733675" cy="2371725"/>
        </a:xfrm>
      </xdr:grpSpPr>
      <xdr:sp macro="" textlink="">
        <xdr:nvSpPr>
          <xdr:cNvPr id="10" name="Rectangle: Rounded Corners 9">
            <a:extLst>
              <a:ext uri="{FF2B5EF4-FFF2-40B4-BE49-F238E27FC236}">
                <a16:creationId xmlns:a16="http://schemas.microsoft.com/office/drawing/2014/main" id="{00000000-0008-0000-0300-00000A000000}"/>
              </a:ext>
            </a:extLst>
          </xdr:cNvPr>
          <xdr:cNvSpPr/>
        </xdr:nvSpPr>
        <xdr:spPr>
          <a:xfrm>
            <a:off x="57150" y="533399"/>
            <a:ext cx="2733675" cy="23717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lumMod val="65000"/>
                  <a:lumOff val="35000"/>
                </a:schemeClr>
              </a:solidFill>
            </a:endParaRPr>
          </a:p>
        </xdr:txBody>
      </xdr:sp>
      <xdr:graphicFrame macro="">
        <xdr:nvGraphicFramePr>
          <xdr:cNvPr id="11" name="Chart 10">
            <a:extLst>
              <a:ext uri="{FF2B5EF4-FFF2-40B4-BE49-F238E27FC236}">
                <a16:creationId xmlns:a16="http://schemas.microsoft.com/office/drawing/2014/main" id="{00000000-0008-0000-0300-00000B000000}"/>
              </a:ext>
            </a:extLst>
          </xdr:cNvPr>
          <xdr:cNvGraphicFramePr>
            <a:graphicFrameLocks/>
          </xdr:cNvGraphicFramePr>
        </xdr:nvGraphicFramePr>
        <xdr:xfrm>
          <a:off x="215900" y="746125"/>
          <a:ext cx="2400542" cy="206375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2" name="TextBox 11">
            <a:extLst>
              <a:ext uri="{FF2B5EF4-FFF2-40B4-BE49-F238E27FC236}">
                <a16:creationId xmlns:a16="http://schemas.microsoft.com/office/drawing/2014/main" id="{00000000-0008-0000-0300-00000C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65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14</xdr:col>
      <xdr:colOff>142875</xdr:colOff>
      <xdr:row>2</xdr:row>
      <xdr:rowOff>66675</xdr:rowOff>
    </xdr:to>
    <xdr:sp macro="" textlink="">
      <xdr:nvSpPr>
        <xdr:cNvPr id="13" name="TextBox 12">
          <a:extLst>
            <a:ext uri="{FF2B5EF4-FFF2-40B4-BE49-F238E27FC236}">
              <a16:creationId xmlns:a16="http://schemas.microsoft.com/office/drawing/2014/main" id="{00000000-0008-0000-0300-00000D000000}"/>
            </a:ext>
          </a:extLst>
        </xdr:cNvPr>
        <xdr:cNvSpPr txBox="1"/>
      </xdr:nvSpPr>
      <xdr:spPr>
        <a:xfrm>
          <a:off x="219075" y="76200"/>
          <a:ext cx="84582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blurRad="12700" dist="38100" dir="2700000" algn="tl" rotWithShape="0">
                  <a:schemeClr val="tx1">
                    <a:lumMod val="50000"/>
                    <a:lumOff val="50000"/>
                    <a:alpha val="4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123825</xdr:colOff>
      <xdr:row>2</xdr:row>
      <xdr:rowOff>152399</xdr:rowOff>
    </xdr:from>
    <xdr:to>
      <xdr:col>9</xdr:col>
      <xdr:colOff>419100</xdr:colOff>
      <xdr:row>7</xdr:row>
      <xdr:rowOff>123824</xdr:rowOff>
    </xdr:to>
    <xdr:grpSp>
      <xdr:nvGrpSpPr>
        <xdr:cNvPr id="14" name="Group 13">
          <a:extLst>
            <a:ext uri="{FF2B5EF4-FFF2-40B4-BE49-F238E27FC236}">
              <a16:creationId xmlns:a16="http://schemas.microsoft.com/office/drawing/2014/main" id="{00000000-0008-0000-0300-00000E000000}"/>
            </a:ext>
          </a:extLst>
        </xdr:cNvPr>
        <xdr:cNvGrpSpPr/>
      </xdr:nvGrpSpPr>
      <xdr:grpSpPr>
        <a:xfrm>
          <a:off x="3171825" y="533399"/>
          <a:ext cx="2733675" cy="923925"/>
          <a:chOff x="57150" y="2752724"/>
          <a:chExt cx="2733675" cy="923925"/>
        </a:xfrm>
      </xdr:grpSpPr>
      <xdr:sp macro="" textlink="">
        <xdr:nvSpPr>
          <xdr:cNvPr id="15" name="Rectangle: Rounded Corners 14">
            <a:extLst>
              <a:ext uri="{FF2B5EF4-FFF2-40B4-BE49-F238E27FC236}">
                <a16:creationId xmlns:a16="http://schemas.microsoft.com/office/drawing/2014/main" id="{00000000-0008-0000-0300-00000F000000}"/>
              </a:ext>
            </a:extLst>
          </xdr:cNvPr>
          <xdr:cNvSpPr/>
        </xdr:nvSpPr>
        <xdr:spPr>
          <a:xfrm>
            <a:off x="5715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6" name="Chart 15">
            <a:extLst>
              <a:ext uri="{FF2B5EF4-FFF2-40B4-BE49-F238E27FC236}">
                <a16:creationId xmlns:a16="http://schemas.microsoft.com/office/drawing/2014/main" id="{00000000-0008-0000-0300-000010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7" name="TextBox 16">
            <a:extLst>
              <a:ext uri="{FF2B5EF4-FFF2-40B4-BE49-F238E27FC236}">
                <a16:creationId xmlns:a16="http://schemas.microsoft.com/office/drawing/2014/main" id="{00000000-0008-0000-0300-000011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142875</xdr:colOff>
      <xdr:row>8</xdr:row>
      <xdr:rowOff>85724</xdr:rowOff>
    </xdr:from>
    <xdr:to>
      <xdr:col>9</xdr:col>
      <xdr:colOff>438150</xdr:colOff>
      <xdr:row>13</xdr:row>
      <xdr:rowOff>57149</xdr:rowOff>
    </xdr:to>
    <xdr:grpSp>
      <xdr:nvGrpSpPr>
        <xdr:cNvPr id="18" name="Group 17">
          <a:extLst>
            <a:ext uri="{FF2B5EF4-FFF2-40B4-BE49-F238E27FC236}">
              <a16:creationId xmlns:a16="http://schemas.microsoft.com/office/drawing/2014/main" id="{00000000-0008-0000-0300-000012000000}"/>
            </a:ext>
          </a:extLst>
        </xdr:cNvPr>
        <xdr:cNvGrpSpPr/>
      </xdr:nvGrpSpPr>
      <xdr:grpSpPr>
        <a:xfrm>
          <a:off x="3190875" y="1609724"/>
          <a:ext cx="2733675" cy="923925"/>
          <a:chOff x="3086100" y="2752724"/>
          <a:chExt cx="2733675" cy="923925"/>
        </a:xfrm>
      </xdr:grpSpPr>
      <xdr:sp macro="" textlink="">
        <xdr:nvSpPr>
          <xdr:cNvPr id="19" name="Rectangle: Rounded Corners 18">
            <a:extLst>
              <a:ext uri="{FF2B5EF4-FFF2-40B4-BE49-F238E27FC236}">
                <a16:creationId xmlns:a16="http://schemas.microsoft.com/office/drawing/2014/main" id="{00000000-0008-0000-0300-000013000000}"/>
              </a:ext>
            </a:extLst>
          </xdr:cNvPr>
          <xdr:cNvSpPr/>
        </xdr:nvSpPr>
        <xdr:spPr>
          <a:xfrm>
            <a:off x="308610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0" name="Chart 19">
            <a:extLst>
              <a:ext uri="{FF2B5EF4-FFF2-40B4-BE49-F238E27FC236}">
                <a16:creationId xmlns:a16="http://schemas.microsoft.com/office/drawing/2014/main" id="{00000000-0008-0000-0300-000014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03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22</xdr:row>
      <xdr:rowOff>28574</xdr:rowOff>
    </xdr:from>
    <xdr:to>
      <xdr:col>4</xdr:col>
      <xdr:colOff>495300</xdr:colOff>
      <xdr:row>26</xdr:row>
      <xdr:rowOff>190499</xdr:rowOff>
    </xdr:to>
    <xdr:grpSp>
      <xdr:nvGrpSpPr>
        <xdr:cNvPr id="22" name="Group 21">
          <a:extLst>
            <a:ext uri="{FF2B5EF4-FFF2-40B4-BE49-F238E27FC236}">
              <a16:creationId xmlns:a16="http://schemas.microsoft.com/office/drawing/2014/main" id="{00000000-0008-0000-0300-000016000000}"/>
            </a:ext>
          </a:extLst>
        </xdr:cNvPr>
        <xdr:cNvGrpSpPr/>
      </xdr:nvGrpSpPr>
      <xdr:grpSpPr>
        <a:xfrm>
          <a:off x="200025" y="4219574"/>
          <a:ext cx="2733675" cy="923925"/>
          <a:chOff x="66675" y="3800474"/>
          <a:chExt cx="2733675" cy="923925"/>
        </a:xfrm>
      </xdr:grpSpPr>
      <xdr:sp macro="" textlink="">
        <xdr:nvSpPr>
          <xdr:cNvPr id="23" name="Rectangle: Rounded Corners 22">
            <a:extLst>
              <a:ext uri="{FF2B5EF4-FFF2-40B4-BE49-F238E27FC236}">
                <a16:creationId xmlns:a16="http://schemas.microsoft.com/office/drawing/2014/main" id="{00000000-0008-0000-0300-000017000000}"/>
              </a:ext>
            </a:extLst>
          </xdr:cNvPr>
          <xdr:cNvSpPr/>
        </xdr:nvSpPr>
        <xdr:spPr>
          <a:xfrm>
            <a:off x="66675" y="380047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4" name="Chart 23">
            <a:extLst>
              <a:ext uri="{FF2B5EF4-FFF2-40B4-BE49-F238E27FC236}">
                <a16:creationId xmlns:a16="http://schemas.microsoft.com/office/drawing/2014/main" id="{00000000-0008-0000-0300-000018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5" name="TextBox 24">
            <a:extLst>
              <a:ext uri="{FF2B5EF4-FFF2-40B4-BE49-F238E27FC236}">
                <a16:creationId xmlns:a16="http://schemas.microsoft.com/office/drawing/2014/main" id="{00000000-0008-0000-0300-000019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16</xdr:row>
      <xdr:rowOff>47624</xdr:rowOff>
    </xdr:from>
    <xdr:to>
      <xdr:col>4</xdr:col>
      <xdr:colOff>495300</xdr:colOff>
      <xdr:row>21</xdr:row>
      <xdr:rowOff>19049</xdr:rowOff>
    </xdr:to>
    <xdr:grpSp>
      <xdr:nvGrpSpPr>
        <xdr:cNvPr id="26" name="Group 25">
          <a:extLst>
            <a:ext uri="{FF2B5EF4-FFF2-40B4-BE49-F238E27FC236}">
              <a16:creationId xmlns:a16="http://schemas.microsoft.com/office/drawing/2014/main" id="{00000000-0008-0000-0300-00001A000000}"/>
            </a:ext>
          </a:extLst>
        </xdr:cNvPr>
        <xdr:cNvGrpSpPr/>
      </xdr:nvGrpSpPr>
      <xdr:grpSpPr>
        <a:xfrm>
          <a:off x="200025" y="3095624"/>
          <a:ext cx="2733675" cy="923925"/>
          <a:chOff x="3190875" y="3771899"/>
          <a:chExt cx="2733675" cy="923925"/>
        </a:xfrm>
      </xdr:grpSpPr>
      <xdr:sp macro="" textlink="">
        <xdr:nvSpPr>
          <xdr:cNvPr id="27" name="Rectangle: Rounded Corners 26">
            <a:extLst>
              <a:ext uri="{FF2B5EF4-FFF2-40B4-BE49-F238E27FC236}">
                <a16:creationId xmlns:a16="http://schemas.microsoft.com/office/drawing/2014/main" id="{00000000-0008-0000-0300-00001B000000}"/>
              </a:ext>
            </a:extLst>
          </xdr:cNvPr>
          <xdr:cNvSpPr/>
        </xdr:nvSpPr>
        <xdr:spPr>
          <a:xfrm>
            <a:off x="3190875" y="3771899"/>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8" name="Chart 27">
            <a:extLst>
              <a:ext uri="{FF2B5EF4-FFF2-40B4-BE49-F238E27FC236}">
                <a16:creationId xmlns:a16="http://schemas.microsoft.com/office/drawing/2014/main" id="{00000000-0008-0000-0300-00001C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9" name="TextBox 28">
            <a:extLst>
              <a:ext uri="{FF2B5EF4-FFF2-40B4-BE49-F238E27FC236}">
                <a16:creationId xmlns:a16="http://schemas.microsoft.com/office/drawing/2014/main" id="{00000000-0008-0000-0300-00001D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10</xdr:col>
      <xdr:colOff>76200</xdr:colOff>
      <xdr:row>2</xdr:row>
      <xdr:rowOff>152400</xdr:rowOff>
    </xdr:from>
    <xdr:to>
      <xdr:col>14</xdr:col>
      <xdr:colOff>371475</xdr:colOff>
      <xdr:row>15</xdr:row>
      <xdr:rowOff>19050</xdr:rowOff>
    </xdr:to>
    <xdr:grpSp>
      <xdr:nvGrpSpPr>
        <xdr:cNvPr id="30" name="Group 29">
          <a:extLst>
            <a:ext uri="{FF2B5EF4-FFF2-40B4-BE49-F238E27FC236}">
              <a16:creationId xmlns:a16="http://schemas.microsoft.com/office/drawing/2014/main" id="{00000000-0008-0000-0300-00001E000000}"/>
            </a:ext>
          </a:extLst>
        </xdr:cNvPr>
        <xdr:cNvGrpSpPr/>
      </xdr:nvGrpSpPr>
      <xdr:grpSpPr>
        <a:xfrm>
          <a:off x="6172200" y="533400"/>
          <a:ext cx="2733675" cy="2343150"/>
          <a:chOff x="66675" y="4857750"/>
          <a:chExt cx="2733675" cy="2343150"/>
        </a:xfrm>
      </xdr:grpSpPr>
      <xdr:sp macro="" textlink="">
        <xdr:nvSpPr>
          <xdr:cNvPr id="31" name="Rectangle: Rounded Corners 30">
            <a:extLst>
              <a:ext uri="{FF2B5EF4-FFF2-40B4-BE49-F238E27FC236}">
                <a16:creationId xmlns:a16="http://schemas.microsoft.com/office/drawing/2014/main" id="{00000000-0008-0000-0300-00001F000000}"/>
              </a:ext>
            </a:extLst>
          </xdr:cNvPr>
          <xdr:cNvSpPr/>
        </xdr:nvSpPr>
        <xdr:spPr>
          <a:xfrm>
            <a:off x="66675" y="4857750"/>
            <a:ext cx="2733675" cy="23431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2" name="Chart 31">
            <a:extLst>
              <a:ext uri="{FF2B5EF4-FFF2-40B4-BE49-F238E27FC236}">
                <a16:creationId xmlns:a16="http://schemas.microsoft.com/office/drawing/2014/main" id="{00000000-0008-0000-0300-000020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142875</xdr:colOff>
      <xdr:row>14</xdr:row>
      <xdr:rowOff>28575</xdr:rowOff>
    </xdr:from>
    <xdr:to>
      <xdr:col>9</xdr:col>
      <xdr:colOff>438150</xdr:colOff>
      <xdr:row>27</xdr:row>
      <xdr:rowOff>9525</xdr:rowOff>
    </xdr:to>
    <xdr:grpSp>
      <xdr:nvGrpSpPr>
        <xdr:cNvPr id="34" name="Group 33">
          <a:extLst>
            <a:ext uri="{FF2B5EF4-FFF2-40B4-BE49-F238E27FC236}">
              <a16:creationId xmlns:a16="http://schemas.microsoft.com/office/drawing/2014/main" id="{00000000-0008-0000-0300-000022000000}"/>
            </a:ext>
          </a:extLst>
        </xdr:cNvPr>
        <xdr:cNvGrpSpPr/>
      </xdr:nvGrpSpPr>
      <xdr:grpSpPr>
        <a:xfrm>
          <a:off x="31908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0300-000023000000}"/>
              </a:ext>
            </a:extLst>
          </xdr:cNvPr>
          <xdr:cNvSpPr/>
        </xdr:nvSpPr>
        <xdr:spPr>
          <a:xfrm>
            <a:off x="3219450" y="4857750"/>
            <a:ext cx="2733675" cy="24574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6" name="Chart 35">
            <a:extLst>
              <a:ext uri="{FF2B5EF4-FFF2-40B4-BE49-F238E27FC236}">
                <a16:creationId xmlns:a16="http://schemas.microsoft.com/office/drawing/2014/main" id="{00000000-0008-0000-0300-000024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37" name="TextBox 36">
            <a:extLst>
              <a:ext uri="{FF2B5EF4-FFF2-40B4-BE49-F238E27FC236}">
                <a16:creationId xmlns:a16="http://schemas.microsoft.com/office/drawing/2014/main" id="{00000000-0008-0000-0300-000025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12</xdr:col>
      <xdr:colOff>171449</xdr:colOff>
      <xdr:row>27</xdr:row>
      <xdr:rowOff>95251</xdr:rowOff>
    </xdr:from>
    <xdr:to>
      <xdr:col>14</xdr:col>
      <xdr:colOff>361710</xdr:colOff>
      <xdr:row>29</xdr:row>
      <xdr:rowOff>50839</xdr:rowOff>
    </xdr:to>
    <xdr:pic>
      <xdr:nvPicPr>
        <xdr:cNvPr id="38" name="Picture 37">
          <a:extLst>
            <a:ext uri="{FF2B5EF4-FFF2-40B4-BE49-F238E27FC236}">
              <a16:creationId xmlns:a16="http://schemas.microsoft.com/office/drawing/2014/main" id="{00000000-0008-0000-0300-000026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7486649" y="5238751"/>
          <a:ext cx="1409461" cy="336588"/>
        </a:xfrm>
        <a:prstGeom prst="rect">
          <a:avLst/>
        </a:prstGeom>
      </xdr:spPr>
    </xdr:pic>
    <xdr:clientData/>
  </xdr:twoCellAnchor>
</xdr:wsDr>
</file>

<file path=xl/drawings/drawing5.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5</xdr:col>
      <xdr:colOff>438150</xdr:colOff>
      <xdr:row>17</xdr:row>
      <xdr:rowOff>133350</xdr:rowOff>
    </xdr:from>
    <xdr:to>
      <xdr:col>10</xdr:col>
      <xdr:colOff>495300</xdr:colOff>
      <xdr:row>32</xdr:row>
      <xdr:rowOff>133350</xdr:rowOff>
    </xdr:to>
    <xdr:sp macro="" textlink="">
      <xdr:nvSpPr>
        <xdr:cNvPr id="16" name="Rectangle: Rounded Corners 15">
          <a:extLst>
            <a:ext uri="{FF2B5EF4-FFF2-40B4-BE49-F238E27FC236}">
              <a16:creationId xmlns:a16="http://schemas.microsoft.com/office/drawing/2014/main" id="{00000000-0008-0000-0400-000010000000}"/>
            </a:ext>
          </a:extLst>
        </xdr:cNvPr>
        <xdr:cNvSpPr/>
      </xdr:nvSpPr>
      <xdr:spPr>
        <a:xfrm>
          <a:off x="3486150" y="3371850"/>
          <a:ext cx="3105150" cy="2857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152400</xdr:colOff>
      <xdr:row>17</xdr:row>
      <xdr:rowOff>133350</xdr:rowOff>
    </xdr:from>
    <xdr:to>
      <xdr:col>5</xdr:col>
      <xdr:colOff>209550</xdr:colOff>
      <xdr:row>32</xdr:row>
      <xdr:rowOff>133350</xdr:rowOff>
    </xdr:to>
    <xdr:sp macro="" textlink="">
      <xdr:nvSpPr>
        <xdr:cNvPr id="14" name="Rectangle: Rounded Corners 13">
          <a:extLst>
            <a:ext uri="{FF2B5EF4-FFF2-40B4-BE49-F238E27FC236}">
              <a16:creationId xmlns:a16="http://schemas.microsoft.com/office/drawing/2014/main" id="{00000000-0008-0000-0400-00000E000000}"/>
            </a:ext>
          </a:extLst>
        </xdr:cNvPr>
        <xdr:cNvSpPr/>
      </xdr:nvSpPr>
      <xdr:spPr>
        <a:xfrm>
          <a:off x="152400" y="3371850"/>
          <a:ext cx="3105150" cy="2857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419100</xdr:colOff>
      <xdr:row>1</xdr:row>
      <xdr:rowOff>95250</xdr:rowOff>
    </xdr:from>
    <xdr:to>
      <xdr:col>10</xdr:col>
      <xdr:colOff>476250</xdr:colOff>
      <xdr:row>16</xdr:row>
      <xdr:rowOff>95250</xdr:rowOff>
    </xdr:to>
    <xdr:sp macro="" textlink="">
      <xdr:nvSpPr>
        <xdr:cNvPr id="12" name="Rectangle: Rounded Corners 11">
          <a:extLst>
            <a:ext uri="{FF2B5EF4-FFF2-40B4-BE49-F238E27FC236}">
              <a16:creationId xmlns:a16="http://schemas.microsoft.com/office/drawing/2014/main" id="{00000000-0008-0000-0400-00000C000000}"/>
            </a:ext>
          </a:extLst>
        </xdr:cNvPr>
        <xdr:cNvSpPr/>
      </xdr:nvSpPr>
      <xdr:spPr>
        <a:xfrm>
          <a:off x="3467100" y="285750"/>
          <a:ext cx="3105150" cy="2857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152400</xdr:colOff>
      <xdr:row>1</xdr:row>
      <xdr:rowOff>95250</xdr:rowOff>
    </xdr:from>
    <xdr:to>
      <xdr:col>5</xdr:col>
      <xdr:colOff>209550</xdr:colOff>
      <xdr:row>16</xdr:row>
      <xdr:rowOff>95250</xdr:rowOff>
    </xdr:to>
    <xdr:sp macro="" textlink="">
      <xdr:nvSpPr>
        <xdr:cNvPr id="4" name="Rectangle: Rounded Corners 3">
          <a:extLst>
            <a:ext uri="{FF2B5EF4-FFF2-40B4-BE49-F238E27FC236}">
              <a16:creationId xmlns:a16="http://schemas.microsoft.com/office/drawing/2014/main" id="{00000000-0008-0000-0400-000004000000}"/>
            </a:ext>
          </a:extLst>
        </xdr:cNvPr>
        <xdr:cNvSpPr/>
      </xdr:nvSpPr>
      <xdr:spPr>
        <a:xfrm>
          <a:off x="152400" y="285750"/>
          <a:ext cx="3105150" cy="2857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247650</xdr:colOff>
      <xdr:row>1</xdr:row>
      <xdr:rowOff>152400</xdr:rowOff>
    </xdr:from>
    <xdr:to>
      <xdr:col>5</xdr:col>
      <xdr:colOff>123823</xdr:colOff>
      <xdr:row>16</xdr:row>
      <xdr:rowOff>28576</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485775</xdr:colOff>
      <xdr:row>18</xdr:row>
      <xdr:rowOff>19050</xdr:rowOff>
    </xdr:from>
    <xdr:to>
      <xdr:col>10</xdr:col>
      <xdr:colOff>361948</xdr:colOff>
      <xdr:row>32</xdr:row>
      <xdr:rowOff>85726</xdr:rowOff>
    </xdr:to>
    <xdr:graphicFrame macro="">
      <xdr:nvGraphicFramePr>
        <xdr:cNvPr id="5" name="Chart 4">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485775</xdr:colOff>
      <xdr:row>1</xdr:row>
      <xdr:rowOff>161925</xdr:rowOff>
    </xdr:from>
    <xdr:to>
      <xdr:col>10</xdr:col>
      <xdr:colOff>361948</xdr:colOff>
      <xdr:row>16</xdr:row>
      <xdr:rowOff>38101</xdr:rowOff>
    </xdr:to>
    <xdr:graphicFrame macro="">
      <xdr:nvGraphicFramePr>
        <xdr:cNvPr id="7" name="Chart 6">
          <a:extLst>
            <a:ext uri="{FF2B5EF4-FFF2-40B4-BE49-F238E27FC236}">
              <a16:creationId xmlns:a16="http://schemas.microsoft.com/office/drawing/2014/main" id="{00000000-0008-0000-0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247650</xdr:colOff>
      <xdr:row>18</xdr:row>
      <xdr:rowOff>9525</xdr:rowOff>
    </xdr:from>
    <xdr:to>
      <xdr:col>5</xdr:col>
      <xdr:colOff>123823</xdr:colOff>
      <xdr:row>32</xdr:row>
      <xdr:rowOff>76201</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161925</xdr:colOff>
      <xdr:row>1</xdr:row>
      <xdr:rowOff>114300</xdr:rowOff>
    </xdr:from>
    <xdr:to>
      <xdr:col>1</xdr:col>
      <xdr:colOff>371475</xdr:colOff>
      <xdr:row>3</xdr:row>
      <xdr:rowOff>0</xdr:rowOff>
    </xdr:to>
    <xdr:sp macro="" textlink="">
      <xdr:nvSpPr>
        <xdr:cNvPr id="6" name="TextBox 11">
          <a:extLst>
            <a:ext uri="{FF2B5EF4-FFF2-40B4-BE49-F238E27FC236}">
              <a16:creationId xmlns:a16="http://schemas.microsoft.com/office/drawing/2014/main" id="{00000000-0008-0000-0400-000006000000}"/>
            </a:ext>
          </a:extLst>
        </xdr:cNvPr>
        <xdr:cNvSpPr txBox="1"/>
      </xdr:nvSpPr>
      <xdr:spPr>
        <a:xfrm>
          <a:off x="161925" y="304800"/>
          <a:ext cx="819150" cy="2667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l"/>
          <a:r>
            <a:rPr lang="en-US" sz="1200" b="1">
              <a:solidFill>
                <a:schemeClr val="tx1">
                  <a:lumMod val="65000"/>
                  <a:lumOff val="35000"/>
                </a:schemeClr>
              </a:solidFill>
              <a:latin typeface="Roboto" panose="02000000000000000000" pitchFamily="2" charset="0"/>
              <a:ea typeface="Roboto" panose="02000000000000000000" pitchFamily="2" charset="0"/>
              <a:cs typeface="+mn-cs"/>
            </a:rPr>
            <a:t>Original</a:t>
          </a:r>
        </a:p>
      </xdr:txBody>
    </xdr:sp>
    <xdr:clientData/>
  </xdr:twoCellAnchor>
  <xdr:twoCellAnchor>
    <xdr:from>
      <xdr:col>5</xdr:col>
      <xdr:colOff>438150</xdr:colOff>
      <xdr:row>1</xdr:row>
      <xdr:rowOff>114300</xdr:rowOff>
    </xdr:from>
    <xdr:to>
      <xdr:col>7</xdr:col>
      <xdr:colOff>266700</xdr:colOff>
      <xdr:row>3</xdr:row>
      <xdr:rowOff>0</xdr:rowOff>
    </xdr:to>
    <xdr:sp macro="" textlink="">
      <xdr:nvSpPr>
        <xdr:cNvPr id="13" name="TextBox 11">
          <a:extLst>
            <a:ext uri="{FF2B5EF4-FFF2-40B4-BE49-F238E27FC236}">
              <a16:creationId xmlns:a16="http://schemas.microsoft.com/office/drawing/2014/main" id="{00000000-0008-0000-0400-00000D000000}"/>
            </a:ext>
          </a:extLst>
        </xdr:cNvPr>
        <xdr:cNvSpPr txBox="1"/>
      </xdr:nvSpPr>
      <xdr:spPr>
        <a:xfrm>
          <a:off x="3486150" y="304800"/>
          <a:ext cx="1047750" cy="2667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l"/>
          <a:r>
            <a:rPr lang="en-US" sz="1200" b="1">
              <a:solidFill>
                <a:schemeClr val="tx1">
                  <a:lumMod val="65000"/>
                  <a:lumOff val="35000"/>
                </a:schemeClr>
              </a:solidFill>
              <a:latin typeface="Roboto" panose="02000000000000000000" pitchFamily="2" charset="0"/>
              <a:ea typeface="Roboto" panose="02000000000000000000" pitchFamily="2" charset="0"/>
              <a:cs typeface="+mn-cs"/>
            </a:rPr>
            <a:t>Month</a:t>
          </a:r>
          <a:r>
            <a:rPr lang="en-US" sz="1200" b="1" baseline="0">
              <a:solidFill>
                <a:schemeClr val="tx1">
                  <a:lumMod val="65000"/>
                  <a:lumOff val="35000"/>
                </a:schemeClr>
              </a:solidFill>
              <a:latin typeface="Roboto" panose="02000000000000000000" pitchFamily="2" charset="0"/>
              <a:ea typeface="Roboto" panose="02000000000000000000" pitchFamily="2" charset="0"/>
              <a:cs typeface="+mn-cs"/>
            </a:rPr>
            <a:t> Only</a:t>
          </a:r>
          <a:endParaRPr lang="en-US" sz="1200" b="1">
            <a:solidFill>
              <a:schemeClr val="tx1">
                <a:lumMod val="65000"/>
                <a:lumOff val="35000"/>
              </a:schemeClr>
            </a:solidFill>
            <a:latin typeface="Roboto" panose="02000000000000000000" pitchFamily="2" charset="0"/>
            <a:ea typeface="Roboto" panose="02000000000000000000" pitchFamily="2" charset="0"/>
            <a:cs typeface="+mn-cs"/>
          </a:endParaRPr>
        </a:p>
      </xdr:txBody>
    </xdr:sp>
    <xdr:clientData/>
  </xdr:twoCellAnchor>
  <xdr:twoCellAnchor>
    <xdr:from>
      <xdr:col>0</xdr:col>
      <xdr:colOff>161924</xdr:colOff>
      <xdr:row>17</xdr:row>
      <xdr:rowOff>161925</xdr:rowOff>
    </xdr:from>
    <xdr:to>
      <xdr:col>2</xdr:col>
      <xdr:colOff>76199</xdr:colOff>
      <xdr:row>19</xdr:row>
      <xdr:rowOff>47625</xdr:rowOff>
    </xdr:to>
    <xdr:sp macro="" textlink="">
      <xdr:nvSpPr>
        <xdr:cNvPr id="15" name="TextBox 11">
          <a:extLst>
            <a:ext uri="{FF2B5EF4-FFF2-40B4-BE49-F238E27FC236}">
              <a16:creationId xmlns:a16="http://schemas.microsoft.com/office/drawing/2014/main" id="{00000000-0008-0000-0400-00000F000000}"/>
            </a:ext>
          </a:extLst>
        </xdr:cNvPr>
        <xdr:cNvSpPr txBox="1"/>
      </xdr:nvSpPr>
      <xdr:spPr>
        <a:xfrm>
          <a:off x="161924" y="3400425"/>
          <a:ext cx="1133475" cy="2667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l"/>
          <a:r>
            <a:rPr lang="en-US" sz="1200" b="1">
              <a:solidFill>
                <a:schemeClr val="tx1">
                  <a:lumMod val="65000"/>
                  <a:lumOff val="35000"/>
                </a:schemeClr>
              </a:solidFill>
              <a:latin typeface="Roboto" panose="02000000000000000000" pitchFamily="2" charset="0"/>
              <a:ea typeface="Roboto" panose="02000000000000000000" pitchFamily="2" charset="0"/>
              <a:cs typeface="+mn-cs"/>
            </a:rPr>
            <a:t>Full Calendar</a:t>
          </a:r>
        </a:p>
      </xdr:txBody>
    </xdr:sp>
    <xdr:clientData/>
  </xdr:twoCellAnchor>
  <xdr:twoCellAnchor>
    <xdr:from>
      <xdr:col>5</xdr:col>
      <xdr:colOff>447674</xdr:colOff>
      <xdr:row>17</xdr:row>
      <xdr:rowOff>161925</xdr:rowOff>
    </xdr:from>
    <xdr:to>
      <xdr:col>7</xdr:col>
      <xdr:colOff>476250</xdr:colOff>
      <xdr:row>19</xdr:row>
      <xdr:rowOff>47625</xdr:rowOff>
    </xdr:to>
    <xdr:sp macro="" textlink="">
      <xdr:nvSpPr>
        <xdr:cNvPr id="17" name="TextBox 11">
          <a:extLst>
            <a:ext uri="{FF2B5EF4-FFF2-40B4-BE49-F238E27FC236}">
              <a16:creationId xmlns:a16="http://schemas.microsoft.com/office/drawing/2014/main" id="{00000000-0008-0000-0400-000011000000}"/>
            </a:ext>
          </a:extLst>
        </xdr:cNvPr>
        <xdr:cNvSpPr txBox="1"/>
      </xdr:nvSpPr>
      <xdr:spPr>
        <a:xfrm>
          <a:off x="3495674" y="3400425"/>
          <a:ext cx="1247776" cy="2667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l"/>
          <a:r>
            <a:rPr lang="en-US" sz="1200" b="1">
              <a:solidFill>
                <a:schemeClr val="tx1">
                  <a:lumMod val="65000"/>
                  <a:lumOff val="35000"/>
                </a:schemeClr>
              </a:solidFill>
              <a:latin typeface="Roboto" panose="02000000000000000000" pitchFamily="2" charset="0"/>
              <a:ea typeface="Roboto" panose="02000000000000000000" pitchFamily="2" charset="0"/>
              <a:cs typeface="+mn-cs"/>
            </a:rPr>
            <a:t>Weekly Goals</a:t>
          </a:r>
        </a:p>
      </xdr:txBody>
    </xdr:sp>
    <xdr:clientData/>
  </xdr:twoCellAnchor>
  <mc:AlternateContent xmlns:mc="http://schemas.openxmlformats.org/markup-compatibility/2006">
    <mc:Choice xmlns:a14="http://schemas.microsoft.com/office/drawing/2010/main" Requires="a14">
      <xdr:twoCellAnchor>
        <xdr:from>
          <xdr:col>3</xdr:col>
          <xdr:colOff>447675</xdr:colOff>
          <xdr:row>2</xdr:row>
          <xdr:rowOff>47625</xdr:rowOff>
        </xdr:from>
        <xdr:to>
          <xdr:col>3</xdr:col>
          <xdr:colOff>581025</xdr:colOff>
          <xdr:row>3</xdr:row>
          <xdr:rowOff>57150</xdr:rowOff>
        </xdr:to>
        <xdr:sp macro="" textlink="">
          <xdr:nvSpPr>
            <xdr:cNvPr id="4097" name="Spinner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104775</xdr:colOff>
      <xdr:row>2</xdr:row>
      <xdr:rowOff>9524</xdr:rowOff>
    </xdr:from>
    <xdr:to>
      <xdr:col>5</xdr:col>
      <xdr:colOff>371475</xdr:colOff>
      <xdr:row>16</xdr:row>
      <xdr:rowOff>114299</xdr:rowOff>
    </xdr:to>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257175</xdr:colOff>
          <xdr:row>2</xdr:row>
          <xdr:rowOff>85725</xdr:rowOff>
        </xdr:from>
        <xdr:to>
          <xdr:col>4</xdr:col>
          <xdr:colOff>390525</xdr:colOff>
          <xdr:row>3</xdr:row>
          <xdr:rowOff>123825</xdr:rowOff>
        </xdr:to>
        <xdr:sp macro="" textlink="">
          <xdr:nvSpPr>
            <xdr:cNvPr id="5124" name="Spinner 4" hidden="1">
              <a:extLst>
                <a:ext uri="{63B3BB69-23CF-44E3-9099-C40C66FF867C}">
                  <a14:compatExt spid="_x0000_s5124"/>
                </a:ext>
                <a:ext uri="{FF2B5EF4-FFF2-40B4-BE49-F238E27FC236}">
                  <a16:creationId xmlns:a16="http://schemas.microsoft.com/office/drawing/2014/main" id="{00000000-0008-0000-0500-0000041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190500</xdr:colOff>
          <xdr:row>2</xdr:row>
          <xdr:rowOff>9525</xdr:rowOff>
        </xdr:from>
        <xdr:to>
          <xdr:col>4</xdr:col>
          <xdr:colOff>333375</xdr:colOff>
          <xdr:row>3</xdr:row>
          <xdr:rowOff>57150</xdr:rowOff>
        </xdr:to>
        <xdr:sp macro="" textlink="">
          <xdr:nvSpPr>
            <xdr:cNvPr id="16385" name="Spinner 1" hidden="1">
              <a:extLst>
                <a:ext uri="{63B3BB69-23CF-44E3-9099-C40C66FF867C}">
                  <a14:compatExt spid="_x0000_s16385"/>
                </a:ext>
                <a:ext uri="{FF2B5EF4-FFF2-40B4-BE49-F238E27FC236}">
                  <a16:creationId xmlns:a16="http://schemas.microsoft.com/office/drawing/2014/main" id="{00000000-0008-0000-0600-000001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161925</xdr:colOff>
          <xdr:row>1</xdr:row>
          <xdr:rowOff>171450</xdr:rowOff>
        </xdr:from>
        <xdr:to>
          <xdr:col>4</xdr:col>
          <xdr:colOff>333375</xdr:colOff>
          <xdr:row>3</xdr:row>
          <xdr:rowOff>76200</xdr:rowOff>
        </xdr:to>
        <xdr:sp macro="" textlink="">
          <xdr:nvSpPr>
            <xdr:cNvPr id="35841" name="Spinner 1" hidden="1">
              <a:extLst>
                <a:ext uri="{63B3BB69-23CF-44E3-9099-C40C66FF867C}">
                  <a14:compatExt spid="_x0000_s35841"/>
                </a:ext>
                <a:ext uri="{FF2B5EF4-FFF2-40B4-BE49-F238E27FC236}">
                  <a16:creationId xmlns:a16="http://schemas.microsoft.com/office/drawing/2014/main" id="{00000000-0008-0000-0700-0000018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161925</xdr:colOff>
          <xdr:row>1</xdr:row>
          <xdr:rowOff>171450</xdr:rowOff>
        </xdr:from>
        <xdr:to>
          <xdr:col>4</xdr:col>
          <xdr:colOff>333375</xdr:colOff>
          <xdr:row>3</xdr:row>
          <xdr:rowOff>76200</xdr:rowOff>
        </xdr:to>
        <xdr:sp macro="" textlink="">
          <xdr:nvSpPr>
            <xdr:cNvPr id="47105" name="Spinner 1" hidden="1">
              <a:extLst>
                <a:ext uri="{63B3BB69-23CF-44E3-9099-C40C66FF867C}">
                  <a14:compatExt spid="_x0000_s47105"/>
                </a:ext>
                <a:ext uri="{FF2B5EF4-FFF2-40B4-BE49-F238E27FC236}">
                  <a16:creationId xmlns:a16="http://schemas.microsoft.com/office/drawing/2014/main" id="{00000000-0008-0000-0800-000001B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161925</xdr:colOff>
          <xdr:row>1</xdr:row>
          <xdr:rowOff>171450</xdr:rowOff>
        </xdr:from>
        <xdr:to>
          <xdr:col>4</xdr:col>
          <xdr:colOff>333375</xdr:colOff>
          <xdr:row>3</xdr:row>
          <xdr:rowOff>76200</xdr:rowOff>
        </xdr:to>
        <xdr:sp macro="" textlink="">
          <xdr:nvSpPr>
            <xdr:cNvPr id="37889" name="Spinner 1" hidden="1">
              <a:extLst>
                <a:ext uri="{63B3BB69-23CF-44E3-9099-C40C66FF867C}">
                  <a14:compatExt spid="_x0000_s37889"/>
                </a:ext>
                <a:ext uri="{FF2B5EF4-FFF2-40B4-BE49-F238E27FC236}">
                  <a16:creationId xmlns:a16="http://schemas.microsoft.com/office/drawing/2014/main" id="{00000000-0008-0000-0900-0000019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1</xdr:col>
      <xdr:colOff>85725</xdr:colOff>
      <xdr:row>1</xdr:row>
      <xdr:rowOff>80962</xdr:rowOff>
    </xdr:from>
    <xdr:to>
      <xdr:col>8</xdr:col>
      <xdr:colOff>390525</xdr:colOff>
      <xdr:row>15</xdr:row>
      <xdr:rowOff>157162</xdr:rowOff>
    </xdr:to>
    <xdr:graphicFrame macro="">
      <xdr:nvGraphicFramePr>
        <xdr:cNvPr id="2" name="Chart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0.3875</cdr:x>
      <cdr:y>0.37326</cdr:y>
    </cdr:from>
    <cdr:to>
      <cdr:x>0.61875</cdr:x>
      <cdr:y>0.6059</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771650" y="1023938"/>
          <a:ext cx="1057275" cy="63817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800" b="0" i="0" u="none" strike="noStrike">
              <a:solidFill>
                <a:srgbClr val="00B0F0"/>
              </a:solidFill>
              <a:latin typeface="Oswald Medium" pitchFamily="2" charset="0"/>
              <a:ea typeface="Calibri"/>
              <a:cs typeface="Calibri"/>
            </a:rPr>
            <a:pPr algn="ctr"/>
            <a:t>85%</a:t>
          </a:fld>
          <a:endParaRPr lang="en-US" sz="2800" b="1">
            <a:solidFill>
              <a:srgbClr val="00B0F0"/>
            </a:solidFill>
            <a:latin typeface="Oswald Medium" pitchFamily="2" charset="0"/>
          </a:endParaRPr>
        </a:p>
      </cdr:txBody>
    </cdr:sp>
  </cdr:relSizeAnchor>
</c:userShapes>
</file>

<file path=xl/drawings/drawing14.xml><?xml version="1.0" encoding="utf-8"?>
<xdr:wsDr xmlns:xdr="http://schemas.openxmlformats.org/drawingml/2006/spreadsheetDrawing" xmlns:a="http://schemas.openxmlformats.org/drawingml/2006/main">
  <xdr:twoCellAnchor>
    <xdr:from>
      <xdr:col>1</xdr:col>
      <xdr:colOff>76200</xdr:colOff>
      <xdr:row>1</xdr:row>
      <xdr:rowOff>76200</xdr:rowOff>
    </xdr:from>
    <xdr:to>
      <xdr:col>8</xdr:col>
      <xdr:colOff>552450</xdr:colOff>
      <xdr:row>4</xdr:row>
      <xdr:rowOff>161924</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xdr:col>
      <xdr:colOff>104776</xdr:colOff>
      <xdr:row>1</xdr:row>
      <xdr:rowOff>85725</xdr:rowOff>
    </xdr:from>
    <xdr:to>
      <xdr:col>7</xdr:col>
      <xdr:colOff>104775</xdr:colOff>
      <xdr:row>5</xdr:row>
      <xdr:rowOff>57150</xdr:rowOff>
    </xdr:to>
    <xdr:graphicFrame macro="">
      <xdr:nvGraphicFramePr>
        <xdr:cNvPr id="3" name="Chart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xdr:col>
      <xdr:colOff>57149</xdr:colOff>
      <xdr:row>1</xdr:row>
      <xdr:rowOff>85725</xdr:rowOff>
    </xdr:from>
    <xdr:to>
      <xdr:col>7</xdr:col>
      <xdr:colOff>352424</xdr:colOff>
      <xdr:row>5</xdr:row>
      <xdr:rowOff>133350</xdr:rowOff>
    </xdr:to>
    <xdr:graphicFrame macro="">
      <xdr:nvGraphicFramePr>
        <xdr:cNvPr id="5" name="Chart 4">
          <a:extLst>
            <a:ext uri="{FF2B5EF4-FFF2-40B4-BE49-F238E27FC236}">
              <a16:creationId xmlns:a16="http://schemas.microsoft.com/office/drawing/2014/main" id="{00000000-0008-0000-0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xdr:col>
      <xdr:colOff>76199</xdr:colOff>
      <xdr:row>1</xdr:row>
      <xdr:rowOff>104775</xdr:rowOff>
    </xdr:from>
    <xdr:to>
      <xdr:col>5</xdr:col>
      <xdr:colOff>523874</xdr:colOff>
      <xdr:row>5</xdr:row>
      <xdr:rowOff>110845</xdr:rowOff>
    </xdr:to>
    <xdr:graphicFrame macro="">
      <xdr:nvGraphicFramePr>
        <xdr:cNvPr id="5" name="Chart 4">
          <a:extLst>
            <a:ext uri="{FF2B5EF4-FFF2-40B4-BE49-F238E27FC236}">
              <a16:creationId xmlns:a16="http://schemas.microsoft.com/office/drawing/2014/main" id="{00000000-0008-0000-0E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285750</xdr:colOff>
          <xdr:row>1</xdr:row>
          <xdr:rowOff>104775</xdr:rowOff>
        </xdr:from>
        <xdr:to>
          <xdr:col>4</xdr:col>
          <xdr:colOff>457200</xdr:colOff>
          <xdr:row>3</xdr:row>
          <xdr:rowOff>9525</xdr:rowOff>
        </xdr:to>
        <xdr:sp macro="" textlink="">
          <xdr:nvSpPr>
            <xdr:cNvPr id="9224" name="Spinner 8" hidden="1">
              <a:extLst>
                <a:ext uri="{63B3BB69-23CF-44E3-9099-C40C66FF867C}">
                  <a14:compatExt spid="_x0000_s9224"/>
                </a:ext>
                <a:ext uri="{FF2B5EF4-FFF2-40B4-BE49-F238E27FC236}">
                  <a16:creationId xmlns:a16="http://schemas.microsoft.com/office/drawing/2014/main" id="{00000000-0008-0000-0F00-0000082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1</xdr:col>
      <xdr:colOff>38100</xdr:colOff>
      <xdr:row>1</xdr:row>
      <xdr:rowOff>66675</xdr:rowOff>
    </xdr:from>
    <xdr:to>
      <xdr:col>5</xdr:col>
      <xdr:colOff>76198</xdr:colOff>
      <xdr:row>12</xdr:row>
      <xdr:rowOff>180975</xdr:rowOff>
    </xdr:to>
    <xdr:graphicFrame macro="">
      <xdr:nvGraphicFramePr>
        <xdr:cNvPr id="3" name="Chart 2">
          <a:extLst>
            <a:ext uri="{FF2B5EF4-FFF2-40B4-BE49-F238E27FC236}">
              <a16:creationId xmlns:a16="http://schemas.microsoft.com/office/drawing/2014/main" id="{00000000-0008-0000-0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66675</xdr:colOff>
      <xdr:row>1</xdr:row>
      <xdr:rowOff>57150</xdr:rowOff>
    </xdr:from>
    <xdr:to>
      <xdr:col>4</xdr:col>
      <xdr:colOff>578980</xdr:colOff>
      <xdr:row>11</xdr:row>
      <xdr:rowOff>104774</xdr:rowOff>
    </xdr:to>
    <xdr:graphicFrame macro="">
      <xdr:nvGraphicFramePr>
        <xdr:cNvPr id="2" name="Chart 1">
          <a:extLst>
            <a:ext uri="{FF2B5EF4-FFF2-40B4-BE49-F238E27FC236}">
              <a16:creationId xmlns:a16="http://schemas.microsoft.com/office/drawing/2014/main" i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xdr:col>
      <xdr:colOff>71437</xdr:colOff>
      <xdr:row>1</xdr:row>
      <xdr:rowOff>95250</xdr:rowOff>
    </xdr:from>
    <xdr:to>
      <xdr:col>10</xdr:col>
      <xdr:colOff>142875</xdr:colOff>
      <xdr:row>24</xdr:row>
      <xdr:rowOff>104775</xdr:rowOff>
    </xdr:to>
    <xdr:grpSp>
      <xdr:nvGrpSpPr>
        <xdr:cNvPr id="6" name="Group 5">
          <a:extLst>
            <a:ext uri="{FF2B5EF4-FFF2-40B4-BE49-F238E27FC236}">
              <a16:creationId xmlns:a16="http://schemas.microsoft.com/office/drawing/2014/main" id="{00000000-0008-0000-1200-000006000000}"/>
            </a:ext>
          </a:extLst>
        </xdr:cNvPr>
        <xdr:cNvGrpSpPr/>
      </xdr:nvGrpSpPr>
      <xdr:grpSpPr>
        <a:xfrm>
          <a:off x="252412" y="285750"/>
          <a:ext cx="5557838" cy="4391025"/>
          <a:chOff x="3919537" y="514350"/>
          <a:chExt cx="5557838" cy="4391025"/>
        </a:xfrm>
      </xdr:grpSpPr>
      <xdr:grpSp>
        <xdr:nvGrpSpPr>
          <xdr:cNvPr id="4" name="Group 3">
            <a:extLst>
              <a:ext uri="{FF2B5EF4-FFF2-40B4-BE49-F238E27FC236}">
                <a16:creationId xmlns:a16="http://schemas.microsoft.com/office/drawing/2014/main" id="{00000000-0008-0000-1200-000004000000}"/>
              </a:ext>
            </a:extLst>
          </xdr:cNvPr>
          <xdr:cNvGrpSpPr/>
        </xdr:nvGrpSpPr>
        <xdr:grpSpPr>
          <a:xfrm>
            <a:off x="3919537" y="514350"/>
            <a:ext cx="5557838" cy="4391025"/>
            <a:chOff x="3233737" y="514350"/>
            <a:chExt cx="4572000" cy="4414837"/>
          </a:xfrm>
        </xdr:grpSpPr>
        <xdr:graphicFrame macro="">
          <xdr:nvGraphicFramePr>
            <xdr:cNvPr id="2" name="Chart 1">
              <a:extLst>
                <a:ext uri="{FF2B5EF4-FFF2-40B4-BE49-F238E27FC236}">
                  <a16:creationId xmlns:a16="http://schemas.microsoft.com/office/drawing/2014/main" id="{00000000-0008-0000-1200-000002000000}"/>
                </a:ext>
              </a:extLst>
            </xdr:cNvPr>
            <xdr:cNvGraphicFramePr/>
          </xdr:nvGraphicFramePr>
          <xdr:xfrm>
            <a:off x="3233737" y="514350"/>
            <a:ext cx="4572000" cy="4414837"/>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 name="Chart 2">
              <a:extLst>
                <a:ext uri="{FF2B5EF4-FFF2-40B4-BE49-F238E27FC236}">
                  <a16:creationId xmlns:a16="http://schemas.microsoft.com/office/drawing/2014/main" id="{00000000-0008-0000-1200-000003000000}"/>
                </a:ext>
              </a:extLst>
            </xdr:cNvPr>
            <xdr:cNvGraphicFramePr/>
          </xdr:nvGraphicFramePr>
          <xdr:xfrm>
            <a:off x="3233737" y="514350"/>
            <a:ext cx="4572000" cy="4414837"/>
          </xdr:xfrm>
          <a:graphic>
            <a:graphicData uri="http://schemas.openxmlformats.org/drawingml/2006/chart">
              <c:chart xmlns:c="http://schemas.openxmlformats.org/drawingml/2006/chart" xmlns:r="http://schemas.openxmlformats.org/officeDocument/2006/relationships" r:id="rId2"/>
            </a:graphicData>
          </a:graphic>
        </xdr:graphicFrame>
      </xdr:grpSp>
      <xdr:sp macro="" textlink="$R$1">
        <xdr:nvSpPr>
          <xdr:cNvPr id="5" name="TextBox 4">
            <a:extLst>
              <a:ext uri="{FF2B5EF4-FFF2-40B4-BE49-F238E27FC236}">
                <a16:creationId xmlns:a16="http://schemas.microsoft.com/office/drawing/2014/main" id="{00000000-0008-0000-1200-000005000000}"/>
              </a:ext>
            </a:extLst>
          </xdr:cNvPr>
          <xdr:cNvSpPr txBox="1"/>
        </xdr:nvSpPr>
        <xdr:spPr>
          <a:xfrm>
            <a:off x="6076950" y="1943100"/>
            <a:ext cx="1295400"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CBF3DE8-832A-4F9F-88D2-470A0D59770F}" type="TxLink">
              <a:rPr lang="en-US" sz="3600" b="1" i="0" u="none" strike="noStrike">
                <a:solidFill>
                  <a:srgbClr val="92D050"/>
                </a:solidFill>
                <a:latin typeface="Oswald Medium" pitchFamily="2" charset="0"/>
                <a:ea typeface="Calibri"/>
                <a:cs typeface="Calibri"/>
              </a:rPr>
              <a:pPr algn="ctr"/>
              <a:t>47%</a:t>
            </a:fld>
            <a:endParaRPr lang="en-US" sz="3600" b="1">
              <a:solidFill>
                <a:srgbClr val="92D050"/>
              </a:solidFill>
              <a:latin typeface="Oswald Medium" pitchFamily="2" charset="0"/>
            </a:endParaRP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276180</xdr:colOff>
      <xdr:row>27</xdr:row>
      <xdr:rowOff>149225</xdr:rowOff>
    </xdr:from>
    <xdr:to>
      <xdr:col>10</xdr:col>
      <xdr:colOff>126890</xdr:colOff>
      <xdr:row>44</xdr:row>
      <xdr:rowOff>44450</xdr:rowOff>
    </xdr:to>
    <xdr:grpSp>
      <xdr:nvGrpSpPr>
        <xdr:cNvPr id="37" name="Group 36">
          <a:extLst>
            <a:ext uri="{FF2B5EF4-FFF2-40B4-BE49-F238E27FC236}">
              <a16:creationId xmlns:a16="http://schemas.microsoft.com/office/drawing/2014/main" id="{00000000-0008-0000-1300-000025000000}"/>
            </a:ext>
          </a:extLst>
        </xdr:cNvPr>
        <xdr:cNvGrpSpPr/>
      </xdr:nvGrpSpPr>
      <xdr:grpSpPr>
        <a:xfrm>
          <a:off x="2714580" y="5292725"/>
          <a:ext cx="3508310" cy="3133725"/>
          <a:chOff x="2714580" y="539750"/>
          <a:chExt cx="3508310" cy="3133725"/>
        </a:xfrm>
      </xdr:grpSpPr>
      <xdr:sp macro="" textlink="">
        <xdr:nvSpPr>
          <xdr:cNvPr id="27" name="Rectangle: Rounded Corners 26">
            <a:extLst>
              <a:ext uri="{FF2B5EF4-FFF2-40B4-BE49-F238E27FC236}">
                <a16:creationId xmlns:a16="http://schemas.microsoft.com/office/drawing/2014/main" id="{00000000-0008-0000-1300-00001B000000}"/>
              </a:ext>
            </a:extLst>
          </xdr:cNvPr>
          <xdr:cNvSpPr/>
        </xdr:nvSpPr>
        <xdr:spPr>
          <a:xfrm>
            <a:off x="3095625" y="539750"/>
            <a:ext cx="2733675" cy="2095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2" name="Group 1">
            <a:extLst>
              <a:ext uri="{FF2B5EF4-FFF2-40B4-BE49-F238E27FC236}">
                <a16:creationId xmlns:a16="http://schemas.microsoft.com/office/drawing/2014/main" id="{00000000-0008-0000-1300-000002000000}"/>
              </a:ext>
            </a:extLst>
          </xdr:cNvPr>
          <xdr:cNvGrpSpPr/>
        </xdr:nvGrpSpPr>
        <xdr:grpSpPr>
          <a:xfrm>
            <a:off x="2714580" y="901700"/>
            <a:ext cx="3508310" cy="2771775"/>
            <a:chOff x="2209800" y="3400425"/>
            <a:chExt cx="3600450" cy="2844571"/>
          </a:xfrm>
          <a:noFill/>
        </xdr:grpSpPr>
        <xdr:graphicFrame macro="">
          <xdr:nvGraphicFramePr>
            <xdr:cNvPr id="3" name="Chart 2">
              <a:extLst>
                <a:ext uri="{FF2B5EF4-FFF2-40B4-BE49-F238E27FC236}">
                  <a16:creationId xmlns:a16="http://schemas.microsoft.com/office/drawing/2014/main" id="{00000000-0008-0000-1300-000003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00000000-0008-0000-1300-000004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R$1">
          <xdr:nvSpPr>
            <xdr:cNvPr id="5" name="TextBox 4">
              <a:extLst>
                <a:ext uri="{FF2B5EF4-FFF2-40B4-BE49-F238E27FC236}">
                  <a16:creationId xmlns:a16="http://schemas.microsoft.com/office/drawing/2014/main" id="{00000000-0008-0000-1300-000005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A1801AD8-F69B-493F-B7A4-4274C68C01BC}" type="TxLink">
                <a:rPr lang="en-US" sz="2400" b="1" i="0" u="none" strike="noStrike">
                  <a:solidFill>
                    <a:srgbClr val="4DBF35"/>
                  </a:solidFill>
                  <a:latin typeface="Roboto Medium" panose="02000000000000000000" pitchFamily="2" charset="0"/>
                  <a:ea typeface="Roboto Medium" panose="02000000000000000000" pitchFamily="2" charset="0"/>
                  <a:cs typeface="Calibri"/>
                </a:rPr>
                <a:pPr algn="ctr"/>
                <a:t>47%</a:t>
              </a:fld>
              <a:endParaRPr lang="en-US" sz="413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16" name="TextBox 15">
            <a:extLst>
              <a:ext uri="{FF2B5EF4-FFF2-40B4-BE49-F238E27FC236}">
                <a16:creationId xmlns:a16="http://schemas.microsoft.com/office/drawing/2014/main" id="{00000000-0008-0000-1300-000010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152400</xdr:rowOff>
    </xdr:from>
    <xdr:to>
      <xdr:col>4</xdr:col>
      <xdr:colOff>495300</xdr:colOff>
      <xdr:row>13</xdr:row>
      <xdr:rowOff>152400</xdr:rowOff>
    </xdr:to>
    <xdr:grpSp>
      <xdr:nvGrpSpPr>
        <xdr:cNvPr id="36" name="Group 35">
          <a:extLst>
            <a:ext uri="{FF2B5EF4-FFF2-40B4-BE49-F238E27FC236}">
              <a16:creationId xmlns:a16="http://schemas.microsoft.com/office/drawing/2014/main" id="{00000000-0008-0000-1300-000024000000}"/>
            </a:ext>
          </a:extLst>
        </xdr:cNvPr>
        <xdr:cNvGrpSpPr/>
      </xdr:nvGrpSpPr>
      <xdr:grpSpPr>
        <a:xfrm>
          <a:off x="200025" y="533400"/>
          <a:ext cx="2733675" cy="2095500"/>
          <a:chOff x="57150" y="533400"/>
          <a:chExt cx="2733675" cy="2095500"/>
        </a:xfrm>
      </xdr:grpSpPr>
      <xdr:sp macro="" textlink="">
        <xdr:nvSpPr>
          <xdr:cNvPr id="28" name="Rectangle: Rounded Corners 27">
            <a:extLst>
              <a:ext uri="{FF2B5EF4-FFF2-40B4-BE49-F238E27FC236}">
                <a16:creationId xmlns:a16="http://schemas.microsoft.com/office/drawing/2014/main" id="{00000000-0008-0000-1300-00001C000000}"/>
              </a:ext>
            </a:extLst>
          </xdr:cNvPr>
          <xdr:cNvSpPr/>
        </xdr:nvSpPr>
        <xdr:spPr>
          <a:xfrm>
            <a:off x="57150" y="533400"/>
            <a:ext cx="2733675" cy="2095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8" name="Chart 7">
            <a:extLst>
              <a:ext uri="{FF2B5EF4-FFF2-40B4-BE49-F238E27FC236}">
                <a16:creationId xmlns:a16="http://schemas.microsoft.com/office/drawing/2014/main" id="{00000000-0008-0000-1300-000008000000}"/>
              </a:ext>
            </a:extLst>
          </xdr:cNvPr>
          <xdr:cNvGraphicFramePr>
            <a:graphicFrameLocks/>
          </xdr:cNvGraphicFramePr>
        </xdr:nvGraphicFramePr>
        <xdr:xfrm>
          <a:off x="320675" y="650875"/>
          <a:ext cx="2232025" cy="1918876"/>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4" name="TextBox 13">
            <a:extLst>
              <a:ext uri="{FF2B5EF4-FFF2-40B4-BE49-F238E27FC236}">
                <a16:creationId xmlns:a16="http://schemas.microsoft.com/office/drawing/2014/main" id="{00000000-0008-0000-1300-00000E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9</xdr:col>
      <xdr:colOff>295275</xdr:colOff>
      <xdr:row>2</xdr:row>
      <xdr:rowOff>66675</xdr:rowOff>
    </xdr:to>
    <xdr:sp macro="" textlink="">
      <xdr:nvSpPr>
        <xdr:cNvPr id="19" name="TextBox 18">
          <a:extLst>
            <a:ext uri="{FF2B5EF4-FFF2-40B4-BE49-F238E27FC236}">
              <a16:creationId xmlns:a16="http://schemas.microsoft.com/office/drawing/2014/main" id="{00000000-0008-0000-1300-000013000000}"/>
            </a:ext>
          </a:extLst>
        </xdr:cNvPr>
        <xdr:cNvSpPr txBox="1"/>
      </xdr:nvSpPr>
      <xdr:spPr>
        <a:xfrm>
          <a:off x="219075" y="76200"/>
          <a:ext cx="55626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dist="50800" dir="2700000" algn="tl" rotWithShape="0">
                  <a:schemeClr val="bg2">
                    <a:lumMod val="9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9525</xdr:colOff>
      <xdr:row>2</xdr:row>
      <xdr:rowOff>152399</xdr:rowOff>
    </xdr:from>
    <xdr:to>
      <xdr:col>9</xdr:col>
      <xdr:colOff>304800</xdr:colOff>
      <xdr:row>7</xdr:row>
      <xdr:rowOff>123824</xdr:rowOff>
    </xdr:to>
    <xdr:grpSp>
      <xdr:nvGrpSpPr>
        <xdr:cNvPr id="39" name="Group 38">
          <a:extLst>
            <a:ext uri="{FF2B5EF4-FFF2-40B4-BE49-F238E27FC236}">
              <a16:creationId xmlns:a16="http://schemas.microsoft.com/office/drawing/2014/main" id="{00000000-0008-0000-1300-000027000000}"/>
            </a:ext>
          </a:extLst>
        </xdr:cNvPr>
        <xdr:cNvGrpSpPr/>
      </xdr:nvGrpSpPr>
      <xdr:grpSpPr>
        <a:xfrm>
          <a:off x="3057525" y="533399"/>
          <a:ext cx="2733675" cy="923925"/>
          <a:chOff x="57150" y="2752724"/>
          <a:chExt cx="2733675" cy="923925"/>
        </a:xfrm>
      </xdr:grpSpPr>
      <xdr:sp macro="" textlink="">
        <xdr:nvSpPr>
          <xdr:cNvPr id="29" name="Rectangle: Rounded Corners 28">
            <a:extLst>
              <a:ext uri="{FF2B5EF4-FFF2-40B4-BE49-F238E27FC236}">
                <a16:creationId xmlns:a16="http://schemas.microsoft.com/office/drawing/2014/main" id="{00000000-0008-0000-1300-00001D000000}"/>
              </a:ext>
            </a:extLst>
          </xdr:cNvPr>
          <xdr:cNvSpPr/>
        </xdr:nvSpPr>
        <xdr:spPr>
          <a:xfrm>
            <a:off x="5715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6" name="Chart 5">
            <a:extLst>
              <a:ext uri="{FF2B5EF4-FFF2-40B4-BE49-F238E27FC236}">
                <a16:creationId xmlns:a16="http://schemas.microsoft.com/office/drawing/2014/main" id="{00000000-0008-0000-1300-000006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0" name="TextBox 19">
            <a:extLst>
              <a:ext uri="{FF2B5EF4-FFF2-40B4-BE49-F238E27FC236}">
                <a16:creationId xmlns:a16="http://schemas.microsoft.com/office/drawing/2014/main" id="{00000000-0008-0000-1300-000014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28575</xdr:colOff>
      <xdr:row>8</xdr:row>
      <xdr:rowOff>85724</xdr:rowOff>
    </xdr:from>
    <xdr:to>
      <xdr:col>9</xdr:col>
      <xdr:colOff>323850</xdr:colOff>
      <xdr:row>13</xdr:row>
      <xdr:rowOff>57149</xdr:rowOff>
    </xdr:to>
    <xdr:grpSp>
      <xdr:nvGrpSpPr>
        <xdr:cNvPr id="38" name="Group 37">
          <a:extLst>
            <a:ext uri="{FF2B5EF4-FFF2-40B4-BE49-F238E27FC236}">
              <a16:creationId xmlns:a16="http://schemas.microsoft.com/office/drawing/2014/main" id="{00000000-0008-0000-1300-000026000000}"/>
            </a:ext>
          </a:extLst>
        </xdr:cNvPr>
        <xdr:cNvGrpSpPr/>
      </xdr:nvGrpSpPr>
      <xdr:grpSpPr>
        <a:xfrm>
          <a:off x="3076575" y="1609724"/>
          <a:ext cx="2733675" cy="923925"/>
          <a:chOff x="3086100" y="2752724"/>
          <a:chExt cx="2733675" cy="923925"/>
        </a:xfrm>
      </xdr:grpSpPr>
      <xdr:sp macro="" textlink="">
        <xdr:nvSpPr>
          <xdr:cNvPr id="30" name="Rectangle: Rounded Corners 29">
            <a:extLst>
              <a:ext uri="{FF2B5EF4-FFF2-40B4-BE49-F238E27FC236}">
                <a16:creationId xmlns:a16="http://schemas.microsoft.com/office/drawing/2014/main" id="{00000000-0008-0000-1300-00001E000000}"/>
              </a:ext>
            </a:extLst>
          </xdr:cNvPr>
          <xdr:cNvSpPr/>
        </xdr:nvSpPr>
        <xdr:spPr>
          <a:xfrm>
            <a:off x="308610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9" name="Chart 8">
            <a:extLst>
              <a:ext uri="{FF2B5EF4-FFF2-40B4-BE49-F238E27FC236}">
                <a16:creationId xmlns:a16="http://schemas.microsoft.com/office/drawing/2014/main" id="{00000000-0008-0000-1300-000009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13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20</xdr:row>
      <xdr:rowOff>133349</xdr:rowOff>
    </xdr:from>
    <xdr:to>
      <xdr:col>4</xdr:col>
      <xdr:colOff>495300</xdr:colOff>
      <xdr:row>25</xdr:row>
      <xdr:rowOff>104774</xdr:rowOff>
    </xdr:to>
    <xdr:grpSp>
      <xdr:nvGrpSpPr>
        <xdr:cNvPr id="40" name="Group 39">
          <a:extLst>
            <a:ext uri="{FF2B5EF4-FFF2-40B4-BE49-F238E27FC236}">
              <a16:creationId xmlns:a16="http://schemas.microsoft.com/office/drawing/2014/main" id="{00000000-0008-0000-1300-000028000000}"/>
            </a:ext>
          </a:extLst>
        </xdr:cNvPr>
        <xdr:cNvGrpSpPr/>
      </xdr:nvGrpSpPr>
      <xdr:grpSpPr>
        <a:xfrm>
          <a:off x="200025" y="3943349"/>
          <a:ext cx="2733675" cy="923925"/>
          <a:chOff x="66675" y="3800474"/>
          <a:chExt cx="2733675" cy="923925"/>
        </a:xfrm>
      </xdr:grpSpPr>
      <xdr:sp macro="" textlink="">
        <xdr:nvSpPr>
          <xdr:cNvPr id="31" name="Rectangle: Rounded Corners 30">
            <a:extLst>
              <a:ext uri="{FF2B5EF4-FFF2-40B4-BE49-F238E27FC236}">
                <a16:creationId xmlns:a16="http://schemas.microsoft.com/office/drawing/2014/main" id="{00000000-0008-0000-1300-00001F000000}"/>
              </a:ext>
            </a:extLst>
          </xdr:cNvPr>
          <xdr:cNvSpPr/>
        </xdr:nvSpPr>
        <xdr:spPr>
          <a:xfrm>
            <a:off x="66675" y="380047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2" name="Chart 21">
            <a:extLst>
              <a:ext uri="{FF2B5EF4-FFF2-40B4-BE49-F238E27FC236}">
                <a16:creationId xmlns:a16="http://schemas.microsoft.com/office/drawing/2014/main" id="{00000000-0008-0000-1300-000016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3" name="TextBox 22">
            <a:extLst>
              <a:ext uri="{FF2B5EF4-FFF2-40B4-BE49-F238E27FC236}">
                <a16:creationId xmlns:a16="http://schemas.microsoft.com/office/drawing/2014/main" id="{00000000-0008-0000-1300-000017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14</xdr:row>
      <xdr:rowOff>142874</xdr:rowOff>
    </xdr:from>
    <xdr:to>
      <xdr:col>4</xdr:col>
      <xdr:colOff>495300</xdr:colOff>
      <xdr:row>19</xdr:row>
      <xdr:rowOff>114299</xdr:rowOff>
    </xdr:to>
    <xdr:grpSp>
      <xdr:nvGrpSpPr>
        <xdr:cNvPr id="41" name="Group 40">
          <a:extLst>
            <a:ext uri="{FF2B5EF4-FFF2-40B4-BE49-F238E27FC236}">
              <a16:creationId xmlns:a16="http://schemas.microsoft.com/office/drawing/2014/main" id="{00000000-0008-0000-1300-000029000000}"/>
            </a:ext>
          </a:extLst>
        </xdr:cNvPr>
        <xdr:cNvGrpSpPr/>
      </xdr:nvGrpSpPr>
      <xdr:grpSpPr>
        <a:xfrm>
          <a:off x="200025" y="2809874"/>
          <a:ext cx="2733675" cy="923925"/>
          <a:chOff x="3190875" y="3771899"/>
          <a:chExt cx="2733675" cy="923925"/>
        </a:xfrm>
      </xdr:grpSpPr>
      <xdr:sp macro="" textlink="">
        <xdr:nvSpPr>
          <xdr:cNvPr id="32" name="Rectangle: Rounded Corners 31">
            <a:extLst>
              <a:ext uri="{FF2B5EF4-FFF2-40B4-BE49-F238E27FC236}">
                <a16:creationId xmlns:a16="http://schemas.microsoft.com/office/drawing/2014/main" id="{00000000-0008-0000-1300-000020000000}"/>
              </a:ext>
            </a:extLst>
          </xdr:cNvPr>
          <xdr:cNvSpPr/>
        </xdr:nvSpPr>
        <xdr:spPr>
          <a:xfrm>
            <a:off x="3190875" y="3771899"/>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7" name="Chart 6">
            <a:extLst>
              <a:ext uri="{FF2B5EF4-FFF2-40B4-BE49-F238E27FC236}">
                <a16:creationId xmlns:a16="http://schemas.microsoft.com/office/drawing/2014/main" id="{00000000-0008-0000-1300-000007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4" name="TextBox 23">
            <a:extLst>
              <a:ext uri="{FF2B5EF4-FFF2-40B4-BE49-F238E27FC236}">
                <a16:creationId xmlns:a16="http://schemas.microsoft.com/office/drawing/2014/main" id="{00000000-0008-0000-1300-000018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0</xdr:col>
      <xdr:colOff>200025</xdr:colOff>
      <xdr:row>26</xdr:row>
      <xdr:rowOff>104775</xdr:rowOff>
    </xdr:from>
    <xdr:to>
      <xdr:col>4</xdr:col>
      <xdr:colOff>495300</xdr:colOff>
      <xdr:row>38</xdr:row>
      <xdr:rowOff>161925</xdr:rowOff>
    </xdr:to>
    <xdr:grpSp>
      <xdr:nvGrpSpPr>
        <xdr:cNvPr id="42" name="Group 41">
          <a:extLst>
            <a:ext uri="{FF2B5EF4-FFF2-40B4-BE49-F238E27FC236}">
              <a16:creationId xmlns:a16="http://schemas.microsoft.com/office/drawing/2014/main" id="{00000000-0008-0000-1300-00002A000000}"/>
            </a:ext>
          </a:extLst>
        </xdr:cNvPr>
        <xdr:cNvGrpSpPr/>
      </xdr:nvGrpSpPr>
      <xdr:grpSpPr>
        <a:xfrm>
          <a:off x="200025" y="5057775"/>
          <a:ext cx="2733675" cy="2343150"/>
          <a:chOff x="66675" y="4857750"/>
          <a:chExt cx="2733675" cy="2343150"/>
        </a:xfrm>
      </xdr:grpSpPr>
      <xdr:sp macro="" textlink="">
        <xdr:nvSpPr>
          <xdr:cNvPr id="34" name="Rectangle: Rounded Corners 33">
            <a:extLst>
              <a:ext uri="{FF2B5EF4-FFF2-40B4-BE49-F238E27FC236}">
                <a16:creationId xmlns:a16="http://schemas.microsoft.com/office/drawing/2014/main" id="{00000000-0008-0000-1300-000022000000}"/>
              </a:ext>
            </a:extLst>
          </xdr:cNvPr>
          <xdr:cNvSpPr/>
        </xdr:nvSpPr>
        <xdr:spPr>
          <a:xfrm>
            <a:off x="66675" y="4857750"/>
            <a:ext cx="2733675" cy="23431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1" name="Chart 10">
            <a:extLst>
              <a:ext uri="{FF2B5EF4-FFF2-40B4-BE49-F238E27FC236}">
                <a16:creationId xmlns:a16="http://schemas.microsoft.com/office/drawing/2014/main" id="{00000000-0008-0000-1300-00000B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25" name="TextBox 24">
            <a:extLst>
              <a:ext uri="{FF2B5EF4-FFF2-40B4-BE49-F238E27FC236}">
                <a16:creationId xmlns:a16="http://schemas.microsoft.com/office/drawing/2014/main" id="{00000000-0008-0000-1300-000019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28575</xdr:colOff>
      <xdr:row>14</xdr:row>
      <xdr:rowOff>28575</xdr:rowOff>
    </xdr:from>
    <xdr:to>
      <xdr:col>9</xdr:col>
      <xdr:colOff>323850</xdr:colOff>
      <xdr:row>27</xdr:row>
      <xdr:rowOff>9525</xdr:rowOff>
    </xdr:to>
    <xdr:grpSp>
      <xdr:nvGrpSpPr>
        <xdr:cNvPr id="43" name="Group 42">
          <a:extLst>
            <a:ext uri="{FF2B5EF4-FFF2-40B4-BE49-F238E27FC236}">
              <a16:creationId xmlns:a16="http://schemas.microsoft.com/office/drawing/2014/main" id="{00000000-0008-0000-1300-00002B000000}"/>
            </a:ext>
          </a:extLst>
        </xdr:cNvPr>
        <xdr:cNvGrpSpPr/>
      </xdr:nvGrpSpPr>
      <xdr:grpSpPr>
        <a:xfrm>
          <a:off x="30765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1300-000023000000}"/>
              </a:ext>
            </a:extLst>
          </xdr:cNvPr>
          <xdr:cNvSpPr/>
        </xdr:nvSpPr>
        <xdr:spPr>
          <a:xfrm>
            <a:off x="3219450" y="4857750"/>
            <a:ext cx="2733675" cy="24574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0" name="Chart 9">
            <a:extLst>
              <a:ext uri="{FF2B5EF4-FFF2-40B4-BE49-F238E27FC236}">
                <a16:creationId xmlns:a16="http://schemas.microsoft.com/office/drawing/2014/main" id="{00000000-0008-0000-1300-00000A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26" name="TextBox 25">
            <a:extLst>
              <a:ext uri="{FF2B5EF4-FFF2-40B4-BE49-F238E27FC236}">
                <a16:creationId xmlns:a16="http://schemas.microsoft.com/office/drawing/2014/main" id="{00000000-0008-0000-1300-00001A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7</xdr:col>
      <xdr:colOff>133349</xdr:colOff>
      <xdr:row>39</xdr:row>
      <xdr:rowOff>19051</xdr:rowOff>
    </xdr:from>
    <xdr:to>
      <xdr:col>9</xdr:col>
      <xdr:colOff>323610</xdr:colOff>
      <xdr:row>40</xdr:row>
      <xdr:rowOff>165139</xdr:rowOff>
    </xdr:to>
    <xdr:pic>
      <xdr:nvPicPr>
        <xdr:cNvPr id="45" name="Picture 44">
          <a:extLst>
            <a:ext uri="{FF2B5EF4-FFF2-40B4-BE49-F238E27FC236}">
              <a16:creationId xmlns:a16="http://schemas.microsoft.com/office/drawing/2014/main" id="{00000000-0008-0000-1300-00002D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4400549" y="7448551"/>
          <a:ext cx="1409461" cy="336588"/>
        </a:xfrm>
        <a:prstGeom prst="rect">
          <a:avLst/>
        </a:prstGeom>
      </xdr:spPr>
    </xdr:pic>
    <xdr:clientData/>
  </xdr:twoCellAnchor>
</xdr:wsDr>
</file>

<file path=xl/drawings/drawing22.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drawings/drawing23.xml><?xml version="1.0" encoding="utf-8"?>
<xdr:wsDr xmlns:xdr="http://schemas.openxmlformats.org/drawingml/2006/spreadsheetDrawing" xmlns:a="http://schemas.openxmlformats.org/drawingml/2006/main">
  <xdr:twoCellAnchor>
    <xdr:from>
      <xdr:col>4</xdr:col>
      <xdr:colOff>276180</xdr:colOff>
      <xdr:row>27</xdr:row>
      <xdr:rowOff>149225</xdr:rowOff>
    </xdr:from>
    <xdr:to>
      <xdr:col>10</xdr:col>
      <xdr:colOff>126890</xdr:colOff>
      <xdr:row>44</xdr:row>
      <xdr:rowOff>44450</xdr:rowOff>
    </xdr:to>
    <xdr:grpSp>
      <xdr:nvGrpSpPr>
        <xdr:cNvPr id="2" name="Group 1">
          <a:extLst>
            <a:ext uri="{FF2B5EF4-FFF2-40B4-BE49-F238E27FC236}">
              <a16:creationId xmlns:a16="http://schemas.microsoft.com/office/drawing/2014/main" id="{00000000-0008-0000-1400-000002000000}"/>
            </a:ext>
          </a:extLst>
        </xdr:cNvPr>
        <xdr:cNvGrpSpPr/>
      </xdr:nvGrpSpPr>
      <xdr:grpSpPr>
        <a:xfrm>
          <a:off x="2714580" y="5292725"/>
          <a:ext cx="3508310" cy="3133725"/>
          <a:chOff x="2714580" y="539750"/>
          <a:chExt cx="3508310" cy="3133725"/>
        </a:xfrm>
      </xdr:grpSpPr>
      <xdr:sp macro="" textlink="">
        <xdr:nvSpPr>
          <xdr:cNvPr id="3" name="Rectangle: Rounded Corners 2">
            <a:extLst>
              <a:ext uri="{FF2B5EF4-FFF2-40B4-BE49-F238E27FC236}">
                <a16:creationId xmlns:a16="http://schemas.microsoft.com/office/drawing/2014/main" id="{00000000-0008-0000-1400-000003000000}"/>
              </a:ext>
            </a:extLst>
          </xdr:cNvPr>
          <xdr:cNvSpPr/>
        </xdr:nvSpPr>
        <xdr:spPr>
          <a:xfrm>
            <a:off x="3095625" y="539750"/>
            <a:ext cx="2733675" cy="209550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4" name="Group 3">
            <a:extLst>
              <a:ext uri="{FF2B5EF4-FFF2-40B4-BE49-F238E27FC236}">
                <a16:creationId xmlns:a16="http://schemas.microsoft.com/office/drawing/2014/main" id="{00000000-0008-0000-1400-000004000000}"/>
              </a:ext>
            </a:extLst>
          </xdr:cNvPr>
          <xdr:cNvGrpSpPr/>
        </xdr:nvGrpSpPr>
        <xdr:grpSpPr>
          <a:xfrm>
            <a:off x="2714580" y="901700"/>
            <a:ext cx="3508310" cy="2771775"/>
            <a:chOff x="2209800" y="3400425"/>
            <a:chExt cx="3600450" cy="2844571"/>
          </a:xfrm>
          <a:noFill/>
        </xdr:grpSpPr>
        <xdr:graphicFrame macro="">
          <xdr:nvGraphicFramePr>
            <xdr:cNvPr id="6" name="Chart 5">
              <a:extLst>
                <a:ext uri="{FF2B5EF4-FFF2-40B4-BE49-F238E27FC236}">
                  <a16:creationId xmlns:a16="http://schemas.microsoft.com/office/drawing/2014/main" id="{00000000-0008-0000-1400-000006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a:extLst>
                <a:ext uri="{FF2B5EF4-FFF2-40B4-BE49-F238E27FC236}">
                  <a16:creationId xmlns:a16="http://schemas.microsoft.com/office/drawing/2014/main" id="{00000000-0008-0000-1400-000007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R$1">
          <xdr:nvSpPr>
            <xdr:cNvPr id="8" name="TextBox 7">
              <a:extLst>
                <a:ext uri="{FF2B5EF4-FFF2-40B4-BE49-F238E27FC236}">
                  <a16:creationId xmlns:a16="http://schemas.microsoft.com/office/drawing/2014/main" id="{00000000-0008-0000-1400-000008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02F506B2-8E92-4002-88C4-3E11F042AC90}" type="TxLink">
                <a:rPr lang="en-US" sz="2400" b="1" i="0" u="none" strike="noStrike">
                  <a:solidFill>
                    <a:srgbClr val="4DBF35"/>
                  </a:solidFill>
                  <a:latin typeface="Calibri"/>
                  <a:ea typeface="Calibri"/>
                  <a:cs typeface="Calibri"/>
                </a:rPr>
                <a:pPr algn="ctr"/>
                <a:t>47%</a:t>
              </a:fld>
              <a:endParaRPr lang="en-US" sz="1234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5" name="TextBox 4">
            <a:extLst>
              <a:ext uri="{FF2B5EF4-FFF2-40B4-BE49-F238E27FC236}">
                <a16:creationId xmlns:a16="http://schemas.microsoft.com/office/drawing/2014/main" id="{00000000-0008-0000-1400-000005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152400</xdr:rowOff>
    </xdr:from>
    <xdr:to>
      <xdr:col>4</xdr:col>
      <xdr:colOff>495300</xdr:colOff>
      <xdr:row>13</xdr:row>
      <xdr:rowOff>152400</xdr:rowOff>
    </xdr:to>
    <xdr:grpSp>
      <xdr:nvGrpSpPr>
        <xdr:cNvPr id="9" name="Group 8">
          <a:extLst>
            <a:ext uri="{FF2B5EF4-FFF2-40B4-BE49-F238E27FC236}">
              <a16:creationId xmlns:a16="http://schemas.microsoft.com/office/drawing/2014/main" id="{00000000-0008-0000-1400-000009000000}"/>
            </a:ext>
          </a:extLst>
        </xdr:cNvPr>
        <xdr:cNvGrpSpPr/>
      </xdr:nvGrpSpPr>
      <xdr:grpSpPr>
        <a:xfrm>
          <a:off x="200025" y="533400"/>
          <a:ext cx="2733675" cy="2095500"/>
          <a:chOff x="57150" y="533400"/>
          <a:chExt cx="2733675" cy="2095500"/>
        </a:xfrm>
      </xdr:grpSpPr>
      <xdr:sp macro="" textlink="">
        <xdr:nvSpPr>
          <xdr:cNvPr id="10" name="Rectangle: Rounded Corners 9">
            <a:extLst>
              <a:ext uri="{FF2B5EF4-FFF2-40B4-BE49-F238E27FC236}">
                <a16:creationId xmlns:a16="http://schemas.microsoft.com/office/drawing/2014/main" id="{00000000-0008-0000-1400-00000A000000}"/>
              </a:ext>
            </a:extLst>
          </xdr:cNvPr>
          <xdr:cNvSpPr/>
        </xdr:nvSpPr>
        <xdr:spPr>
          <a:xfrm>
            <a:off x="57150" y="533400"/>
            <a:ext cx="2733675" cy="209550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lumMod val="65000"/>
                  <a:lumOff val="35000"/>
                </a:schemeClr>
              </a:solidFill>
            </a:endParaRPr>
          </a:p>
        </xdr:txBody>
      </xdr:sp>
      <xdr:graphicFrame macro="">
        <xdr:nvGraphicFramePr>
          <xdr:cNvPr id="11" name="Chart 10">
            <a:extLst>
              <a:ext uri="{FF2B5EF4-FFF2-40B4-BE49-F238E27FC236}">
                <a16:creationId xmlns:a16="http://schemas.microsoft.com/office/drawing/2014/main" id="{00000000-0008-0000-1400-00000B000000}"/>
              </a:ext>
            </a:extLst>
          </xdr:cNvPr>
          <xdr:cNvGraphicFramePr>
            <a:graphicFrameLocks/>
          </xdr:cNvGraphicFramePr>
        </xdr:nvGraphicFramePr>
        <xdr:xfrm>
          <a:off x="320675" y="650875"/>
          <a:ext cx="2232025" cy="1918876"/>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2" name="TextBox 11">
            <a:extLst>
              <a:ext uri="{FF2B5EF4-FFF2-40B4-BE49-F238E27FC236}">
                <a16:creationId xmlns:a16="http://schemas.microsoft.com/office/drawing/2014/main" id="{00000000-0008-0000-1400-00000C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65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9</xdr:col>
      <xdr:colOff>295275</xdr:colOff>
      <xdr:row>2</xdr:row>
      <xdr:rowOff>66675</xdr:rowOff>
    </xdr:to>
    <xdr:sp macro="" textlink="">
      <xdr:nvSpPr>
        <xdr:cNvPr id="13" name="TextBox 12">
          <a:extLst>
            <a:ext uri="{FF2B5EF4-FFF2-40B4-BE49-F238E27FC236}">
              <a16:creationId xmlns:a16="http://schemas.microsoft.com/office/drawing/2014/main" id="{00000000-0008-0000-1400-00000D000000}"/>
            </a:ext>
          </a:extLst>
        </xdr:cNvPr>
        <xdr:cNvSpPr txBox="1"/>
      </xdr:nvSpPr>
      <xdr:spPr>
        <a:xfrm>
          <a:off x="219075" y="76200"/>
          <a:ext cx="55626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blurRad="12700" dist="38100" dir="2700000" algn="tl" rotWithShape="0">
                  <a:schemeClr val="tx1">
                    <a:lumMod val="50000"/>
                    <a:lumOff val="50000"/>
                    <a:alpha val="4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9525</xdr:colOff>
      <xdr:row>2</xdr:row>
      <xdr:rowOff>152399</xdr:rowOff>
    </xdr:from>
    <xdr:to>
      <xdr:col>9</xdr:col>
      <xdr:colOff>304800</xdr:colOff>
      <xdr:row>7</xdr:row>
      <xdr:rowOff>123824</xdr:rowOff>
    </xdr:to>
    <xdr:grpSp>
      <xdr:nvGrpSpPr>
        <xdr:cNvPr id="14" name="Group 13">
          <a:extLst>
            <a:ext uri="{FF2B5EF4-FFF2-40B4-BE49-F238E27FC236}">
              <a16:creationId xmlns:a16="http://schemas.microsoft.com/office/drawing/2014/main" id="{00000000-0008-0000-1400-00000E000000}"/>
            </a:ext>
          </a:extLst>
        </xdr:cNvPr>
        <xdr:cNvGrpSpPr/>
      </xdr:nvGrpSpPr>
      <xdr:grpSpPr>
        <a:xfrm>
          <a:off x="3057525" y="533399"/>
          <a:ext cx="2733675" cy="923925"/>
          <a:chOff x="57150" y="2752724"/>
          <a:chExt cx="2733675" cy="923925"/>
        </a:xfrm>
      </xdr:grpSpPr>
      <xdr:sp macro="" textlink="">
        <xdr:nvSpPr>
          <xdr:cNvPr id="15" name="Rectangle: Rounded Corners 14">
            <a:extLst>
              <a:ext uri="{FF2B5EF4-FFF2-40B4-BE49-F238E27FC236}">
                <a16:creationId xmlns:a16="http://schemas.microsoft.com/office/drawing/2014/main" id="{00000000-0008-0000-1400-00000F000000}"/>
              </a:ext>
            </a:extLst>
          </xdr:cNvPr>
          <xdr:cNvSpPr/>
        </xdr:nvSpPr>
        <xdr:spPr>
          <a:xfrm>
            <a:off x="5715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6" name="Chart 15">
            <a:extLst>
              <a:ext uri="{FF2B5EF4-FFF2-40B4-BE49-F238E27FC236}">
                <a16:creationId xmlns:a16="http://schemas.microsoft.com/office/drawing/2014/main" id="{00000000-0008-0000-1400-000010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7" name="TextBox 16">
            <a:extLst>
              <a:ext uri="{FF2B5EF4-FFF2-40B4-BE49-F238E27FC236}">
                <a16:creationId xmlns:a16="http://schemas.microsoft.com/office/drawing/2014/main" id="{00000000-0008-0000-1400-000011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28575</xdr:colOff>
      <xdr:row>8</xdr:row>
      <xdr:rowOff>85724</xdr:rowOff>
    </xdr:from>
    <xdr:to>
      <xdr:col>9</xdr:col>
      <xdr:colOff>323850</xdr:colOff>
      <xdr:row>13</xdr:row>
      <xdr:rowOff>57149</xdr:rowOff>
    </xdr:to>
    <xdr:grpSp>
      <xdr:nvGrpSpPr>
        <xdr:cNvPr id="18" name="Group 17">
          <a:extLst>
            <a:ext uri="{FF2B5EF4-FFF2-40B4-BE49-F238E27FC236}">
              <a16:creationId xmlns:a16="http://schemas.microsoft.com/office/drawing/2014/main" id="{00000000-0008-0000-1400-000012000000}"/>
            </a:ext>
          </a:extLst>
        </xdr:cNvPr>
        <xdr:cNvGrpSpPr/>
      </xdr:nvGrpSpPr>
      <xdr:grpSpPr>
        <a:xfrm>
          <a:off x="3076575" y="1609724"/>
          <a:ext cx="2733675" cy="923925"/>
          <a:chOff x="3086100" y="2752724"/>
          <a:chExt cx="2733675" cy="923925"/>
        </a:xfrm>
      </xdr:grpSpPr>
      <xdr:sp macro="" textlink="">
        <xdr:nvSpPr>
          <xdr:cNvPr id="19" name="Rectangle: Rounded Corners 18">
            <a:extLst>
              <a:ext uri="{FF2B5EF4-FFF2-40B4-BE49-F238E27FC236}">
                <a16:creationId xmlns:a16="http://schemas.microsoft.com/office/drawing/2014/main" id="{00000000-0008-0000-1400-000013000000}"/>
              </a:ext>
            </a:extLst>
          </xdr:cNvPr>
          <xdr:cNvSpPr/>
        </xdr:nvSpPr>
        <xdr:spPr>
          <a:xfrm>
            <a:off x="308610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0" name="Chart 19">
            <a:extLst>
              <a:ext uri="{FF2B5EF4-FFF2-40B4-BE49-F238E27FC236}">
                <a16:creationId xmlns:a16="http://schemas.microsoft.com/office/drawing/2014/main" id="{00000000-0008-0000-1400-000014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14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20</xdr:row>
      <xdr:rowOff>133349</xdr:rowOff>
    </xdr:from>
    <xdr:to>
      <xdr:col>4</xdr:col>
      <xdr:colOff>495300</xdr:colOff>
      <xdr:row>25</xdr:row>
      <xdr:rowOff>104774</xdr:rowOff>
    </xdr:to>
    <xdr:grpSp>
      <xdr:nvGrpSpPr>
        <xdr:cNvPr id="22" name="Group 21">
          <a:extLst>
            <a:ext uri="{FF2B5EF4-FFF2-40B4-BE49-F238E27FC236}">
              <a16:creationId xmlns:a16="http://schemas.microsoft.com/office/drawing/2014/main" id="{00000000-0008-0000-1400-000016000000}"/>
            </a:ext>
          </a:extLst>
        </xdr:cNvPr>
        <xdr:cNvGrpSpPr/>
      </xdr:nvGrpSpPr>
      <xdr:grpSpPr>
        <a:xfrm>
          <a:off x="200025" y="3943349"/>
          <a:ext cx="2733675" cy="923925"/>
          <a:chOff x="66675" y="3800474"/>
          <a:chExt cx="2733675" cy="923925"/>
        </a:xfrm>
      </xdr:grpSpPr>
      <xdr:sp macro="" textlink="">
        <xdr:nvSpPr>
          <xdr:cNvPr id="23" name="Rectangle: Rounded Corners 22">
            <a:extLst>
              <a:ext uri="{FF2B5EF4-FFF2-40B4-BE49-F238E27FC236}">
                <a16:creationId xmlns:a16="http://schemas.microsoft.com/office/drawing/2014/main" id="{00000000-0008-0000-1400-000017000000}"/>
              </a:ext>
            </a:extLst>
          </xdr:cNvPr>
          <xdr:cNvSpPr/>
        </xdr:nvSpPr>
        <xdr:spPr>
          <a:xfrm>
            <a:off x="66675" y="380047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4" name="Chart 23">
            <a:extLst>
              <a:ext uri="{FF2B5EF4-FFF2-40B4-BE49-F238E27FC236}">
                <a16:creationId xmlns:a16="http://schemas.microsoft.com/office/drawing/2014/main" id="{00000000-0008-0000-1400-000018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5" name="TextBox 24">
            <a:extLst>
              <a:ext uri="{FF2B5EF4-FFF2-40B4-BE49-F238E27FC236}">
                <a16:creationId xmlns:a16="http://schemas.microsoft.com/office/drawing/2014/main" id="{00000000-0008-0000-1400-000019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14</xdr:row>
      <xdr:rowOff>142874</xdr:rowOff>
    </xdr:from>
    <xdr:to>
      <xdr:col>4</xdr:col>
      <xdr:colOff>495300</xdr:colOff>
      <xdr:row>19</xdr:row>
      <xdr:rowOff>114299</xdr:rowOff>
    </xdr:to>
    <xdr:grpSp>
      <xdr:nvGrpSpPr>
        <xdr:cNvPr id="26" name="Group 25">
          <a:extLst>
            <a:ext uri="{FF2B5EF4-FFF2-40B4-BE49-F238E27FC236}">
              <a16:creationId xmlns:a16="http://schemas.microsoft.com/office/drawing/2014/main" id="{00000000-0008-0000-1400-00001A000000}"/>
            </a:ext>
          </a:extLst>
        </xdr:cNvPr>
        <xdr:cNvGrpSpPr/>
      </xdr:nvGrpSpPr>
      <xdr:grpSpPr>
        <a:xfrm>
          <a:off x="200025" y="2809874"/>
          <a:ext cx="2733675" cy="923925"/>
          <a:chOff x="3190875" y="3771899"/>
          <a:chExt cx="2733675" cy="923925"/>
        </a:xfrm>
      </xdr:grpSpPr>
      <xdr:sp macro="" textlink="">
        <xdr:nvSpPr>
          <xdr:cNvPr id="27" name="Rectangle: Rounded Corners 26">
            <a:extLst>
              <a:ext uri="{FF2B5EF4-FFF2-40B4-BE49-F238E27FC236}">
                <a16:creationId xmlns:a16="http://schemas.microsoft.com/office/drawing/2014/main" id="{00000000-0008-0000-1400-00001B000000}"/>
              </a:ext>
            </a:extLst>
          </xdr:cNvPr>
          <xdr:cNvSpPr/>
        </xdr:nvSpPr>
        <xdr:spPr>
          <a:xfrm>
            <a:off x="3190875" y="3771899"/>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8" name="Chart 27">
            <a:extLst>
              <a:ext uri="{FF2B5EF4-FFF2-40B4-BE49-F238E27FC236}">
                <a16:creationId xmlns:a16="http://schemas.microsoft.com/office/drawing/2014/main" id="{00000000-0008-0000-1400-00001C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9" name="TextBox 28">
            <a:extLst>
              <a:ext uri="{FF2B5EF4-FFF2-40B4-BE49-F238E27FC236}">
                <a16:creationId xmlns:a16="http://schemas.microsoft.com/office/drawing/2014/main" id="{00000000-0008-0000-1400-00001D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0</xdr:col>
      <xdr:colOff>200025</xdr:colOff>
      <xdr:row>26</xdr:row>
      <xdr:rowOff>104775</xdr:rowOff>
    </xdr:from>
    <xdr:to>
      <xdr:col>4</xdr:col>
      <xdr:colOff>495300</xdr:colOff>
      <xdr:row>38</xdr:row>
      <xdr:rowOff>161925</xdr:rowOff>
    </xdr:to>
    <xdr:grpSp>
      <xdr:nvGrpSpPr>
        <xdr:cNvPr id="30" name="Group 29">
          <a:extLst>
            <a:ext uri="{FF2B5EF4-FFF2-40B4-BE49-F238E27FC236}">
              <a16:creationId xmlns:a16="http://schemas.microsoft.com/office/drawing/2014/main" id="{00000000-0008-0000-1400-00001E000000}"/>
            </a:ext>
          </a:extLst>
        </xdr:cNvPr>
        <xdr:cNvGrpSpPr/>
      </xdr:nvGrpSpPr>
      <xdr:grpSpPr>
        <a:xfrm>
          <a:off x="200025" y="5057775"/>
          <a:ext cx="2733675" cy="2343150"/>
          <a:chOff x="66675" y="4857750"/>
          <a:chExt cx="2733675" cy="2343150"/>
        </a:xfrm>
      </xdr:grpSpPr>
      <xdr:sp macro="" textlink="">
        <xdr:nvSpPr>
          <xdr:cNvPr id="31" name="Rectangle: Rounded Corners 30">
            <a:extLst>
              <a:ext uri="{FF2B5EF4-FFF2-40B4-BE49-F238E27FC236}">
                <a16:creationId xmlns:a16="http://schemas.microsoft.com/office/drawing/2014/main" id="{00000000-0008-0000-1400-00001F000000}"/>
              </a:ext>
            </a:extLst>
          </xdr:cNvPr>
          <xdr:cNvSpPr/>
        </xdr:nvSpPr>
        <xdr:spPr>
          <a:xfrm>
            <a:off x="66675" y="4857750"/>
            <a:ext cx="2733675" cy="23431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2" name="Chart 31">
            <a:extLst>
              <a:ext uri="{FF2B5EF4-FFF2-40B4-BE49-F238E27FC236}">
                <a16:creationId xmlns:a16="http://schemas.microsoft.com/office/drawing/2014/main" id="{00000000-0008-0000-1400-000020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33" name="TextBox 32">
            <a:extLst>
              <a:ext uri="{FF2B5EF4-FFF2-40B4-BE49-F238E27FC236}">
                <a16:creationId xmlns:a16="http://schemas.microsoft.com/office/drawing/2014/main" id="{00000000-0008-0000-1400-000021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28575</xdr:colOff>
      <xdr:row>14</xdr:row>
      <xdr:rowOff>28575</xdr:rowOff>
    </xdr:from>
    <xdr:to>
      <xdr:col>9</xdr:col>
      <xdr:colOff>323850</xdr:colOff>
      <xdr:row>27</xdr:row>
      <xdr:rowOff>9525</xdr:rowOff>
    </xdr:to>
    <xdr:grpSp>
      <xdr:nvGrpSpPr>
        <xdr:cNvPr id="34" name="Group 33">
          <a:extLst>
            <a:ext uri="{FF2B5EF4-FFF2-40B4-BE49-F238E27FC236}">
              <a16:creationId xmlns:a16="http://schemas.microsoft.com/office/drawing/2014/main" id="{00000000-0008-0000-1400-000022000000}"/>
            </a:ext>
          </a:extLst>
        </xdr:cNvPr>
        <xdr:cNvGrpSpPr/>
      </xdr:nvGrpSpPr>
      <xdr:grpSpPr>
        <a:xfrm>
          <a:off x="30765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1400-000023000000}"/>
              </a:ext>
            </a:extLst>
          </xdr:cNvPr>
          <xdr:cNvSpPr/>
        </xdr:nvSpPr>
        <xdr:spPr>
          <a:xfrm>
            <a:off x="3219450" y="4857750"/>
            <a:ext cx="2733675" cy="24574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6" name="Chart 35">
            <a:extLst>
              <a:ext uri="{FF2B5EF4-FFF2-40B4-BE49-F238E27FC236}">
                <a16:creationId xmlns:a16="http://schemas.microsoft.com/office/drawing/2014/main" id="{00000000-0008-0000-1400-000024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37" name="TextBox 36">
            <a:extLst>
              <a:ext uri="{FF2B5EF4-FFF2-40B4-BE49-F238E27FC236}">
                <a16:creationId xmlns:a16="http://schemas.microsoft.com/office/drawing/2014/main" id="{00000000-0008-0000-1400-000025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7</xdr:col>
      <xdr:colOff>133349</xdr:colOff>
      <xdr:row>39</xdr:row>
      <xdr:rowOff>19051</xdr:rowOff>
    </xdr:from>
    <xdr:to>
      <xdr:col>9</xdr:col>
      <xdr:colOff>323610</xdr:colOff>
      <xdr:row>40</xdr:row>
      <xdr:rowOff>165139</xdr:rowOff>
    </xdr:to>
    <xdr:pic>
      <xdr:nvPicPr>
        <xdr:cNvPr id="38" name="Picture 37">
          <a:extLst>
            <a:ext uri="{FF2B5EF4-FFF2-40B4-BE49-F238E27FC236}">
              <a16:creationId xmlns:a16="http://schemas.microsoft.com/office/drawing/2014/main" id="{00000000-0008-0000-1400-000026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4400549" y="7448551"/>
          <a:ext cx="1409461" cy="336588"/>
        </a:xfrm>
        <a:prstGeom prst="rect">
          <a:avLst/>
        </a:prstGeom>
      </xdr:spPr>
    </xdr:pic>
    <xdr:clientData/>
  </xdr:twoCellAnchor>
</xdr:wsDr>
</file>

<file path=xl/drawings/drawing24.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6.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3.bin"/><Relationship Id="rId4" Type="http://schemas.openxmlformats.org/officeDocument/2006/relationships/ctrlProp" Target="../ctrlProps/ctrlProp2.xml"/></Relationships>
</file>

<file path=xl/worksheets/_rels/sheet7.xml.rels><?xml version="1.0" encoding="UTF-8" standalone="yes"?>
<Relationships xmlns="http://schemas.openxmlformats.org/package/2006/relationships"><Relationship Id="rId3" Type="http://schemas.openxmlformats.org/officeDocument/2006/relationships/ctrlProp" Target="../ctrlProps/ctrlProp3.xml"/><Relationship Id="rId2" Type="http://schemas.openxmlformats.org/officeDocument/2006/relationships/vmlDrawing" Target="../drawings/vmlDrawing3.vml"/><Relationship Id="rId1" Type="http://schemas.openxmlformats.org/officeDocument/2006/relationships/drawing" Target="../drawings/drawing8.xml"/></Relationships>
</file>

<file path=xl/worksheets/_rels/sheet8.xml.rels><?xml version="1.0" encoding="UTF-8" standalone="yes"?>
<Relationships xmlns="http://schemas.openxmlformats.org/package/2006/relationships"><Relationship Id="rId3" Type="http://schemas.openxmlformats.org/officeDocument/2006/relationships/ctrlProp" Target="../ctrlProps/ctrlProp4.xml"/><Relationship Id="rId2" Type="http://schemas.openxmlformats.org/officeDocument/2006/relationships/vmlDrawing" Target="../drawings/vmlDrawing4.vml"/><Relationship Id="rId1" Type="http://schemas.openxmlformats.org/officeDocument/2006/relationships/drawing" Target="../drawings/drawing9.xml"/></Relationships>
</file>

<file path=xl/worksheets/_rels/sheet9.xml.rels><?xml version="1.0" encoding="UTF-8" standalone="yes"?>
<Relationships xmlns="http://schemas.openxmlformats.org/package/2006/relationships"><Relationship Id="rId3" Type="http://schemas.openxmlformats.org/officeDocument/2006/relationships/ctrlProp" Target="../ctrlProps/ctrlProp5.xml"/><Relationship Id="rId2" Type="http://schemas.openxmlformats.org/officeDocument/2006/relationships/vmlDrawing" Target="../drawings/vmlDrawing5.vml"/><Relationship Id="rId1" Type="http://schemas.openxmlformats.org/officeDocument/2006/relationships/drawing" Target="../drawings/drawing10.xml"/></Relationships>
</file>

<file path=xl/worksheets/_rels/sheet10.xml.rels><?xml version="1.0" encoding="UTF-8" standalone="yes"?>
<Relationships xmlns="http://schemas.openxmlformats.org/package/2006/relationships"><Relationship Id="rId3" Type="http://schemas.openxmlformats.org/officeDocument/2006/relationships/ctrlProp" Target="../ctrlProps/ctrlProp6.xml"/><Relationship Id="rId2" Type="http://schemas.openxmlformats.org/officeDocument/2006/relationships/vmlDrawing" Target="../drawings/vmlDrawing6.vml"/><Relationship Id="rId1" Type="http://schemas.openxmlformats.org/officeDocument/2006/relationships/drawing" Target="../drawings/drawing1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3" Type="http://schemas.openxmlformats.org/officeDocument/2006/relationships/ctrlProp" Target="../ctrlProps/ctrlProp7.xml"/><Relationship Id="rId2" Type="http://schemas.openxmlformats.org/officeDocument/2006/relationships/vmlDrawing" Target="../drawings/vmlDrawing7.vml"/><Relationship Id="rId1" Type="http://schemas.openxmlformats.org/officeDocument/2006/relationships/drawing" Target="../drawings/drawing18.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1" Type="http://schemas.openxmlformats.org/officeDocument/2006/relationships/hyperlink" Target="https://www.excelcampus.com/charts/8-types-of-progress-cha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E851A-59B5-4057-AFC0-14B1C75453EE}">
  <dimension ref="A1:B2"/>
  <sheetViews>
    <sheetView showGridLines="0" workbookViewId="0"/>
  </sheetViews>
  <sheetFormatPr defaultRowHeight="15" x14ac:dyDescent="0.25"/>
  <cols>
    <col min="1" max="1" width="4.7109375" customWidth="1"/>
  </cols>
  <sheetData>
    <row r="1" spans="1:2" x14ac:dyDescent="0.25">
      <c r="A1" s="14" t="s">
        <v>45</v>
      </c>
    </row>
    <row r="2" spans="1:2" ht="18.75" x14ac:dyDescent="0.3">
      <c r="B2" s="13" t="s">
        <v>44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E8CFB-4285-45EB-ACDF-9C32679F9801}">
  <sheetPr codeName="Sheet14"/>
  <dimension ref="A1"/>
  <sheetViews>
    <sheetView workbookViewId="0"/>
  </sheetViews>
  <sheetFormatPr defaultRowHeight="15" x14ac:dyDescent="0.25"/>
  <sheetData>
    <row r="1" spans="1:1" x14ac:dyDescent="0.25">
      <c r="A1">
        <f ca="1">RANDBETWEEN(20,90)/100</f>
        <v>0.33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EC0B3-9240-402A-B45F-FFA5D8EDD866}">
  <dimension ref="A1"/>
  <sheetViews>
    <sheetView showGridLines="0" zoomScaleNormal="100" workbookViewId="0"/>
  </sheetViews>
  <sheetFormatPr defaultRowHeight="15" x14ac:dyDescent="0.25"/>
  <cols>
    <col min="1" max="16384" width="9.140625" style="11"/>
  </cols>
  <sheetData>
    <row r="1" spans="1:1" x14ac:dyDescent="0.25">
      <c r="A1" s="17">
        <v>3</v>
      </c>
    </row>
  </sheetData>
  <hyperlinks>
    <hyperlink ref="A1" location="'TOC Gallery'!A1" tooltip="Go To: Table of Contents" display="'TOC Gallery'!A1" xr:uid="{4A1C5B97-E369-442E-B48A-094E493FDC43}"/>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89D69-68D4-44D6-9295-F160575396D6}">
  <dimension ref="A1"/>
  <sheetViews>
    <sheetView showGridLines="0" zoomScaleNormal="100" workbookViewId="0"/>
  </sheetViews>
  <sheetFormatPr defaultRowHeight="15" x14ac:dyDescent="0.25"/>
  <cols>
    <col min="1" max="16384" width="9.140625" style="12"/>
  </cols>
  <sheetData>
    <row r="1" spans="1:1" x14ac:dyDescent="0.25">
      <c r="A1" s="16">
        <v>3</v>
      </c>
    </row>
  </sheetData>
  <hyperlinks>
    <hyperlink ref="A1" location="'TOC Gallery'!A1" tooltip="Go To: Table of Contents" display="'TOC Gallery'!A1" xr:uid="{DC73292E-2496-4415-83E7-9A98AC2B583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1031F-B38B-4745-AE0C-D43322BE4706}">
  <sheetPr>
    <tabColor theme="1" tint="0.34998626667073579"/>
  </sheetPr>
  <dimension ref="A1"/>
  <sheetViews>
    <sheetView showGridLines="0" workbookViewId="0">
      <selection activeCell="O8" sqref="O8"/>
    </sheetView>
  </sheetViews>
  <sheetFormatPr defaultRowHeight="15" x14ac:dyDescent="0.25"/>
  <cols>
    <col min="1" max="16384" width="9.140625" style="11"/>
  </cols>
  <sheetData/>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097" r:id="rId3" name="Spinner 1">
              <controlPr defaultSize="0" autoPict="0">
                <anchor moveWithCells="1" sizeWithCells="1">
                  <from>
                    <xdr:col>3</xdr:col>
                    <xdr:colOff>447675</xdr:colOff>
                    <xdr:row>2</xdr:row>
                    <xdr:rowOff>47625</xdr:rowOff>
                  </from>
                  <to>
                    <xdr:col>3</xdr:col>
                    <xdr:colOff>581025</xdr:colOff>
                    <xdr:row>3</xdr:row>
                    <xdr:rowOff>57150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9941B-B21F-441E-8E09-AAD3727FA08B}">
  <sheetPr>
    <tabColor theme="1" tint="0.34998626667073579"/>
  </sheetPr>
  <dimension ref="A1:Z103"/>
  <sheetViews>
    <sheetView tabSelected="1" workbookViewId="0">
      <selection activeCell="G4" sqref="G4"/>
    </sheetView>
  </sheetViews>
  <sheetFormatPr defaultRowHeight="15" x14ac:dyDescent="0.25"/>
  <cols>
    <col min="1" max="1" width="2.7109375" style="30" customWidth="1"/>
    <col min="2" max="5" width="9.140625" style="30"/>
    <col min="6" max="6" width="9.140625" style="31"/>
    <col min="11" max="11" width="10.28515625" bestFit="1" customWidth="1"/>
    <col min="12" max="12" width="10.28515625" customWidth="1"/>
    <col min="16" max="16" width="10.28515625" bestFit="1" customWidth="1"/>
    <col min="19" max="19" width="10.28515625" bestFit="1" customWidth="1"/>
    <col min="20" max="20" width="11.5703125" bestFit="1" customWidth="1"/>
    <col min="21" max="21" width="10.7109375" bestFit="1" customWidth="1"/>
    <col min="22" max="23" width="9.7109375" bestFit="1" customWidth="1"/>
    <col min="26" max="26" width="14.5703125" bestFit="1" customWidth="1"/>
  </cols>
  <sheetData>
    <row r="1" spans="1:26" ht="18.75" x14ac:dyDescent="0.3">
      <c r="A1" s="28">
        <v>3</v>
      </c>
      <c r="B1" s="29" t="s">
        <v>32</v>
      </c>
      <c r="H1" s="13" t="s">
        <v>1</v>
      </c>
      <c r="I1" s="27"/>
      <c r="J1" s="27"/>
      <c r="K1" s="27"/>
      <c r="L1" s="27"/>
      <c r="M1" s="27"/>
      <c r="N1" s="27"/>
      <c r="O1" s="27"/>
      <c r="P1" s="27"/>
      <c r="Q1" s="27"/>
      <c r="R1" s="27"/>
      <c r="S1" s="27"/>
      <c r="T1" s="27"/>
      <c r="U1" s="27"/>
      <c r="V1" s="27"/>
      <c r="W1" s="27"/>
    </row>
    <row r="2" spans="1:26" x14ac:dyDescent="0.25">
      <c r="H2" s="33" t="s">
        <v>51</v>
      </c>
      <c r="I2" s="34"/>
      <c r="J2" s="34"/>
      <c r="K2" s="34"/>
      <c r="M2" s="20" t="s">
        <v>65</v>
      </c>
      <c r="N2" s="21"/>
      <c r="P2" s="25" t="s">
        <v>35</v>
      </c>
      <c r="Q2" s="26"/>
      <c r="S2" s="23" t="s">
        <v>67</v>
      </c>
      <c r="T2" s="24"/>
      <c r="V2" s="22" t="s">
        <v>66</v>
      </c>
      <c r="W2" s="22"/>
      <c r="Y2" s="33" t="s">
        <v>77</v>
      </c>
      <c r="Z2" s="33"/>
    </row>
    <row r="3" spans="1:26" x14ac:dyDescent="0.25">
      <c r="H3" s="2" t="s">
        <v>64</v>
      </c>
      <c r="I3" s="2" t="s">
        <v>15</v>
      </c>
      <c r="J3" s="2" t="s">
        <v>16</v>
      </c>
      <c r="K3" s="2" t="s">
        <v>19</v>
      </c>
      <c r="L3" s="2"/>
      <c r="M3" s="2" t="s">
        <v>15</v>
      </c>
      <c r="N3" s="2" t="s">
        <v>16</v>
      </c>
      <c r="O3" s="2"/>
      <c r="P3" s="2" t="s">
        <v>79</v>
      </c>
      <c r="Q3" s="2" t="s">
        <v>17</v>
      </c>
      <c r="R3" s="2"/>
      <c r="S3" s="2" t="s">
        <v>33</v>
      </c>
      <c r="T3" s="9">
        <f>DATE(1900,T5,1)</f>
        <v>45170</v>
      </c>
      <c r="V3" s="2" t="s">
        <v>18</v>
      </c>
      <c r="W3" s="2" t="s">
        <v>0</v>
      </c>
      <c r="Y3" s="2" t="s">
        <v>22</v>
      </c>
      <c r="Z3" s="2" t="s">
        <v>78</v>
      </c>
    </row>
    <row r="4" spans="1:26" x14ac:dyDescent="0.25">
      <c r="H4">
        <v>1</v>
      </c>
      <c r="I4">
        <v>1</v>
      </c>
      <c r="J4">
        <v>6</v>
      </c>
      <c r="K4" s="10">
        <f>$T$3-WEEKDAY($T$3,$T$7)+1</f>
        <v>45165</v>
      </c>
      <c r="L4" s="10"/>
      <c r="M4">
        <f t="shared" ref="M4:M45" si="0">IF(COUNTIFS($V$4:$V$95,$K4,$W$4:$W$95,"Yes")&gt;0,I4,NA())</f>
        <v>1</v>
      </c>
      <c r="N4">
        <v>6</v>
      </c>
      <c r="P4" t="str">
        <f>LEFT(TEXT(K4,"DDD"),1)</f>
        <v>S</v>
      </c>
      <c r="Q4">
        <v>0</v>
      </c>
      <c r="S4" s="2" t="s">
        <v>34</v>
      </c>
      <c r="T4" t="str">
        <f>TEXT(T3,"mmmm yyyy")</f>
        <v>September 2023</v>
      </c>
      <c r="V4" s="9">
        <v>45078</v>
      </c>
      <c r="W4" t="s">
        <v>21</v>
      </c>
      <c r="Y4" t="s">
        <v>75</v>
      </c>
      <c r="Z4">
        <v>1</v>
      </c>
    </row>
    <row r="5" spans="1:26" x14ac:dyDescent="0.25">
      <c r="H5">
        <v>2</v>
      </c>
      <c r="I5">
        <v>2</v>
      </c>
      <c r="J5">
        <v>6</v>
      </c>
      <c r="K5" s="10">
        <f>K4+1</f>
        <v>45166</v>
      </c>
      <c r="L5" s="10"/>
      <c r="M5" t="e">
        <f t="shared" si="0"/>
        <v>#N/A</v>
      </c>
      <c r="N5">
        <v>6</v>
      </c>
      <c r="P5" t="str">
        <f t="shared" ref="P5:P10" si="1">LEFT(TEXT(K5,"DDD"),1)</f>
        <v>M</v>
      </c>
      <c r="Q5">
        <v>0</v>
      </c>
      <c r="S5" s="19" t="s">
        <v>52</v>
      </c>
      <c r="T5">
        <v>1485</v>
      </c>
      <c r="V5" s="9">
        <v>45079</v>
      </c>
      <c r="W5" t="s">
        <v>20</v>
      </c>
      <c r="Y5" t="s">
        <v>69</v>
      </c>
      <c r="Z5">
        <v>11</v>
      </c>
    </row>
    <row r="6" spans="1:26" x14ac:dyDescent="0.25">
      <c r="H6">
        <v>3</v>
      </c>
      <c r="I6">
        <v>3</v>
      </c>
      <c r="J6">
        <v>6</v>
      </c>
      <c r="K6" s="10">
        <f t="shared" ref="K6:K45" si="2">K5+1</f>
        <v>45167</v>
      </c>
      <c r="L6" s="10"/>
      <c r="M6" t="e">
        <f t="shared" si="0"/>
        <v>#N/A</v>
      </c>
      <c r="N6">
        <v>6</v>
      </c>
      <c r="P6" t="str">
        <f t="shared" si="1"/>
        <v>T</v>
      </c>
      <c r="Q6">
        <v>0</v>
      </c>
      <c r="S6" s="19" t="s">
        <v>33</v>
      </c>
      <c r="T6" t="s">
        <v>75</v>
      </c>
      <c r="V6" s="9">
        <v>45080</v>
      </c>
      <c r="W6" t="s">
        <v>21</v>
      </c>
      <c r="Y6" t="s">
        <v>70</v>
      </c>
      <c r="Z6">
        <v>12</v>
      </c>
    </row>
    <row r="7" spans="1:26" x14ac:dyDescent="0.25">
      <c r="H7">
        <v>4</v>
      </c>
      <c r="I7">
        <v>4</v>
      </c>
      <c r="J7">
        <v>6</v>
      </c>
      <c r="K7" s="10">
        <f t="shared" si="2"/>
        <v>45168</v>
      </c>
      <c r="L7" s="10"/>
      <c r="M7">
        <f t="shared" si="0"/>
        <v>4</v>
      </c>
      <c r="N7">
        <v>6</v>
      </c>
      <c r="P7" t="str">
        <f t="shared" si="1"/>
        <v>W</v>
      </c>
      <c r="Q7">
        <v>0</v>
      </c>
      <c r="S7" s="19" t="s">
        <v>76</v>
      </c>
      <c r="T7">
        <f>VLOOKUP(T6,$Y$4:$Z$10,2,FALSE)</f>
        <v>1</v>
      </c>
      <c r="V7" s="9">
        <v>45081</v>
      </c>
      <c r="W7" t="s">
        <v>20</v>
      </c>
      <c r="Y7" t="s">
        <v>71</v>
      </c>
      <c r="Z7">
        <v>13</v>
      </c>
    </row>
    <row r="8" spans="1:26" x14ac:dyDescent="0.25">
      <c r="H8">
        <v>5</v>
      </c>
      <c r="I8">
        <v>5</v>
      </c>
      <c r="J8">
        <v>6</v>
      </c>
      <c r="K8" s="10">
        <f t="shared" si="2"/>
        <v>45169</v>
      </c>
      <c r="L8" s="10"/>
      <c r="M8">
        <f t="shared" si="0"/>
        <v>5</v>
      </c>
      <c r="N8">
        <v>6</v>
      </c>
      <c r="P8" t="str">
        <f t="shared" si="1"/>
        <v>T</v>
      </c>
      <c r="Q8">
        <v>0</v>
      </c>
      <c r="S8" s="1"/>
      <c r="V8" s="9">
        <v>45082</v>
      </c>
      <c r="W8" t="s">
        <v>21</v>
      </c>
      <c r="Y8" t="s">
        <v>72</v>
      </c>
      <c r="Z8">
        <v>14</v>
      </c>
    </row>
    <row r="9" spans="1:26" x14ac:dyDescent="0.25">
      <c r="H9">
        <v>6</v>
      </c>
      <c r="I9">
        <v>6</v>
      </c>
      <c r="J9">
        <v>6</v>
      </c>
      <c r="K9" s="10">
        <f t="shared" si="2"/>
        <v>45170</v>
      </c>
      <c r="L9" s="10"/>
      <c r="M9" t="e">
        <f t="shared" si="0"/>
        <v>#N/A</v>
      </c>
      <c r="N9">
        <v>6</v>
      </c>
      <c r="P9" t="str">
        <f t="shared" si="1"/>
        <v>F</v>
      </c>
      <c r="Q9">
        <v>0</v>
      </c>
      <c r="S9" s="1"/>
      <c r="V9" s="9">
        <v>45083</v>
      </c>
      <c r="W9" t="s">
        <v>20</v>
      </c>
      <c r="Y9" t="s">
        <v>73</v>
      </c>
      <c r="Z9">
        <v>15</v>
      </c>
    </row>
    <row r="10" spans="1:26" x14ac:dyDescent="0.25">
      <c r="H10">
        <v>7</v>
      </c>
      <c r="I10">
        <v>7</v>
      </c>
      <c r="J10">
        <v>6</v>
      </c>
      <c r="K10" s="10">
        <f t="shared" si="2"/>
        <v>45171</v>
      </c>
      <c r="L10" s="10"/>
      <c r="M10" t="e">
        <f t="shared" si="0"/>
        <v>#N/A</v>
      </c>
      <c r="N10">
        <v>6</v>
      </c>
      <c r="P10" t="str">
        <f t="shared" si="1"/>
        <v>S</v>
      </c>
      <c r="Q10">
        <v>0</v>
      </c>
      <c r="S10" s="1"/>
      <c r="V10" s="9">
        <v>45084</v>
      </c>
      <c r="W10" t="s">
        <v>21</v>
      </c>
      <c r="Y10" t="s">
        <v>74</v>
      </c>
      <c r="Z10">
        <v>16</v>
      </c>
    </row>
    <row r="11" spans="1:26" x14ac:dyDescent="0.25">
      <c r="H11">
        <v>8</v>
      </c>
      <c r="I11">
        <f>I4</f>
        <v>1</v>
      </c>
      <c r="J11">
        <f t="shared" ref="J11:J45" si="3">J4-1</f>
        <v>5</v>
      </c>
      <c r="K11" s="10">
        <f t="shared" si="2"/>
        <v>45172</v>
      </c>
      <c r="L11" s="10"/>
      <c r="M11" t="e">
        <f t="shared" si="0"/>
        <v>#N/A</v>
      </c>
      <c r="N11">
        <f t="shared" ref="N11:N45" si="4">N4-1</f>
        <v>5</v>
      </c>
      <c r="S11" s="1"/>
      <c r="V11" s="9">
        <v>45085</v>
      </c>
      <c r="W11" t="s">
        <v>21</v>
      </c>
    </row>
    <row r="12" spans="1:26" x14ac:dyDescent="0.25">
      <c r="H12">
        <v>9</v>
      </c>
      <c r="I12">
        <f t="shared" ref="I12:I45" si="5">I5</f>
        <v>2</v>
      </c>
      <c r="J12">
        <f t="shared" si="3"/>
        <v>5</v>
      </c>
      <c r="K12" s="10">
        <f t="shared" si="2"/>
        <v>45173</v>
      </c>
      <c r="L12" s="10"/>
      <c r="M12" t="e">
        <f t="shared" si="0"/>
        <v>#N/A</v>
      </c>
      <c r="N12">
        <f t="shared" si="4"/>
        <v>5</v>
      </c>
      <c r="S12" s="1"/>
      <c r="V12" s="9">
        <v>45086</v>
      </c>
      <c r="W12" t="s">
        <v>20</v>
      </c>
    </row>
    <row r="13" spans="1:26" x14ac:dyDescent="0.25">
      <c r="H13">
        <v>10</v>
      </c>
      <c r="I13">
        <f t="shared" si="5"/>
        <v>3</v>
      </c>
      <c r="J13">
        <f t="shared" si="3"/>
        <v>5</v>
      </c>
      <c r="K13" s="10">
        <f t="shared" si="2"/>
        <v>45174</v>
      </c>
      <c r="L13" s="10"/>
      <c r="M13" t="e">
        <f t="shared" si="0"/>
        <v>#N/A</v>
      </c>
      <c r="N13">
        <f t="shared" si="4"/>
        <v>5</v>
      </c>
      <c r="S13" s="1"/>
      <c r="V13" s="9">
        <v>45087</v>
      </c>
      <c r="W13" t="s">
        <v>20</v>
      </c>
    </row>
    <row r="14" spans="1:26" x14ac:dyDescent="0.25">
      <c r="H14">
        <v>11</v>
      </c>
      <c r="I14">
        <f t="shared" si="5"/>
        <v>4</v>
      </c>
      <c r="J14">
        <f t="shared" si="3"/>
        <v>5</v>
      </c>
      <c r="K14" s="10">
        <f t="shared" si="2"/>
        <v>45175</v>
      </c>
      <c r="L14" s="10"/>
      <c r="M14" t="e">
        <f t="shared" si="0"/>
        <v>#N/A</v>
      </c>
      <c r="N14">
        <f t="shared" si="4"/>
        <v>5</v>
      </c>
      <c r="S14" s="1"/>
      <c r="V14" s="9">
        <v>45088</v>
      </c>
      <c r="W14" t="s">
        <v>20</v>
      </c>
    </row>
    <row r="15" spans="1:26" x14ac:dyDescent="0.25">
      <c r="H15">
        <v>12</v>
      </c>
      <c r="I15">
        <f t="shared" si="5"/>
        <v>5</v>
      </c>
      <c r="J15">
        <f t="shared" si="3"/>
        <v>5</v>
      </c>
      <c r="K15" s="10">
        <f t="shared" si="2"/>
        <v>45176</v>
      </c>
      <c r="L15" s="10"/>
      <c r="M15" t="e">
        <f t="shared" si="0"/>
        <v>#N/A</v>
      </c>
      <c r="N15">
        <f t="shared" si="4"/>
        <v>5</v>
      </c>
      <c r="S15" s="1"/>
      <c r="V15" s="9">
        <v>45089</v>
      </c>
      <c r="W15" t="s">
        <v>20</v>
      </c>
    </row>
    <row r="16" spans="1:26" x14ac:dyDescent="0.25">
      <c r="H16">
        <v>13</v>
      </c>
      <c r="I16">
        <f t="shared" si="5"/>
        <v>6</v>
      </c>
      <c r="J16">
        <f t="shared" si="3"/>
        <v>5</v>
      </c>
      <c r="K16" s="10">
        <f t="shared" si="2"/>
        <v>45177</v>
      </c>
      <c r="L16" s="10"/>
      <c r="M16" t="e">
        <f t="shared" si="0"/>
        <v>#N/A</v>
      </c>
      <c r="N16">
        <f t="shared" si="4"/>
        <v>5</v>
      </c>
      <c r="S16" s="1"/>
      <c r="V16" s="9">
        <v>45090</v>
      </c>
      <c r="W16" t="s">
        <v>21</v>
      </c>
    </row>
    <row r="17" spans="8:23" x14ac:dyDescent="0.25">
      <c r="H17">
        <v>14</v>
      </c>
      <c r="I17">
        <f t="shared" si="5"/>
        <v>7</v>
      </c>
      <c r="J17">
        <f t="shared" si="3"/>
        <v>5</v>
      </c>
      <c r="K17" s="10">
        <f t="shared" si="2"/>
        <v>45178</v>
      </c>
      <c r="L17" s="10"/>
      <c r="M17" t="e">
        <f t="shared" si="0"/>
        <v>#N/A</v>
      </c>
      <c r="N17">
        <f t="shared" si="4"/>
        <v>5</v>
      </c>
      <c r="S17" s="1"/>
      <c r="V17" s="9">
        <v>45091</v>
      </c>
      <c r="W17" t="s">
        <v>20</v>
      </c>
    </row>
    <row r="18" spans="8:23" x14ac:dyDescent="0.25">
      <c r="H18">
        <v>15</v>
      </c>
      <c r="I18">
        <f t="shared" si="5"/>
        <v>1</v>
      </c>
      <c r="J18">
        <f t="shared" si="3"/>
        <v>4</v>
      </c>
      <c r="K18" s="10">
        <f t="shared" si="2"/>
        <v>45179</v>
      </c>
      <c r="L18" s="10"/>
      <c r="M18" t="e">
        <f t="shared" si="0"/>
        <v>#N/A</v>
      </c>
      <c r="N18">
        <f t="shared" si="4"/>
        <v>4</v>
      </c>
      <c r="S18" s="1"/>
      <c r="V18" s="9">
        <v>45092</v>
      </c>
      <c r="W18" t="s">
        <v>21</v>
      </c>
    </row>
    <row r="19" spans="8:23" x14ac:dyDescent="0.25">
      <c r="H19">
        <v>16</v>
      </c>
      <c r="I19">
        <f t="shared" si="5"/>
        <v>2</v>
      </c>
      <c r="J19">
        <f t="shared" si="3"/>
        <v>4</v>
      </c>
      <c r="K19" s="10">
        <f t="shared" si="2"/>
        <v>45180</v>
      </c>
      <c r="L19" s="10"/>
      <c r="M19" t="e">
        <f t="shared" si="0"/>
        <v>#N/A</v>
      </c>
      <c r="N19">
        <f t="shared" si="4"/>
        <v>4</v>
      </c>
      <c r="S19" s="1"/>
      <c r="V19" s="9">
        <v>45093</v>
      </c>
      <c r="W19" t="s">
        <v>20</v>
      </c>
    </row>
    <row r="20" spans="8:23" x14ac:dyDescent="0.25">
      <c r="H20">
        <v>17</v>
      </c>
      <c r="I20">
        <f t="shared" si="5"/>
        <v>3</v>
      </c>
      <c r="J20">
        <f t="shared" si="3"/>
        <v>4</v>
      </c>
      <c r="K20" s="10">
        <f t="shared" si="2"/>
        <v>45181</v>
      </c>
      <c r="L20" s="10"/>
      <c r="M20" t="e">
        <f t="shared" si="0"/>
        <v>#N/A</v>
      </c>
      <c r="N20">
        <f t="shared" si="4"/>
        <v>4</v>
      </c>
      <c r="S20" s="1"/>
      <c r="V20" s="9">
        <v>45094</v>
      </c>
      <c r="W20" t="s">
        <v>20</v>
      </c>
    </row>
    <row r="21" spans="8:23" x14ac:dyDescent="0.25">
      <c r="H21">
        <v>18</v>
      </c>
      <c r="I21">
        <f t="shared" si="5"/>
        <v>4</v>
      </c>
      <c r="J21">
        <f t="shared" si="3"/>
        <v>4</v>
      </c>
      <c r="K21" s="10">
        <f t="shared" si="2"/>
        <v>45182</v>
      </c>
      <c r="L21" s="10"/>
      <c r="M21" t="e">
        <f t="shared" si="0"/>
        <v>#N/A</v>
      </c>
      <c r="N21">
        <f t="shared" si="4"/>
        <v>4</v>
      </c>
      <c r="S21" s="1"/>
      <c r="V21" s="9">
        <v>45095</v>
      </c>
      <c r="W21" t="s">
        <v>20</v>
      </c>
    </row>
    <row r="22" spans="8:23" x14ac:dyDescent="0.25">
      <c r="H22">
        <v>19</v>
      </c>
      <c r="I22">
        <f t="shared" si="5"/>
        <v>5</v>
      </c>
      <c r="J22">
        <f t="shared" si="3"/>
        <v>4</v>
      </c>
      <c r="K22" s="10">
        <f t="shared" si="2"/>
        <v>45183</v>
      </c>
      <c r="L22" s="10"/>
      <c r="M22" t="e">
        <f t="shared" si="0"/>
        <v>#N/A</v>
      </c>
      <c r="N22">
        <f t="shared" si="4"/>
        <v>4</v>
      </c>
      <c r="S22" s="1"/>
      <c r="V22" s="9">
        <v>45096</v>
      </c>
      <c r="W22" t="s">
        <v>20</v>
      </c>
    </row>
    <row r="23" spans="8:23" x14ac:dyDescent="0.25">
      <c r="H23">
        <v>20</v>
      </c>
      <c r="I23">
        <f t="shared" si="5"/>
        <v>6</v>
      </c>
      <c r="J23">
        <f t="shared" si="3"/>
        <v>4</v>
      </c>
      <c r="K23" s="10">
        <f t="shared" si="2"/>
        <v>45184</v>
      </c>
      <c r="L23" s="10"/>
      <c r="M23" t="e">
        <f t="shared" si="0"/>
        <v>#N/A</v>
      </c>
      <c r="N23">
        <f t="shared" si="4"/>
        <v>4</v>
      </c>
      <c r="S23" s="1"/>
      <c r="V23" s="9">
        <v>45097</v>
      </c>
      <c r="W23" t="s">
        <v>20</v>
      </c>
    </row>
    <row r="24" spans="8:23" x14ac:dyDescent="0.25">
      <c r="H24">
        <v>21</v>
      </c>
      <c r="I24">
        <f t="shared" si="5"/>
        <v>7</v>
      </c>
      <c r="J24">
        <f t="shared" si="3"/>
        <v>4</v>
      </c>
      <c r="K24" s="10">
        <f t="shared" si="2"/>
        <v>45185</v>
      </c>
      <c r="L24" s="10"/>
      <c r="M24" t="e">
        <f t="shared" si="0"/>
        <v>#N/A</v>
      </c>
      <c r="N24">
        <f t="shared" si="4"/>
        <v>4</v>
      </c>
      <c r="S24" s="1"/>
      <c r="V24" s="9">
        <v>45098</v>
      </c>
      <c r="W24" t="s">
        <v>21</v>
      </c>
    </row>
    <row r="25" spans="8:23" x14ac:dyDescent="0.25">
      <c r="H25">
        <v>22</v>
      </c>
      <c r="I25">
        <f t="shared" si="5"/>
        <v>1</v>
      </c>
      <c r="J25">
        <f t="shared" si="3"/>
        <v>3</v>
      </c>
      <c r="K25" s="10">
        <f t="shared" si="2"/>
        <v>45186</v>
      </c>
      <c r="L25" s="10"/>
      <c r="M25" t="e">
        <f t="shared" si="0"/>
        <v>#N/A</v>
      </c>
      <c r="N25">
        <f t="shared" si="4"/>
        <v>3</v>
      </c>
      <c r="S25" s="1"/>
      <c r="V25" s="9">
        <v>45099</v>
      </c>
      <c r="W25" t="s">
        <v>20</v>
      </c>
    </row>
    <row r="26" spans="8:23" x14ac:dyDescent="0.25">
      <c r="H26">
        <v>23</v>
      </c>
      <c r="I26">
        <f t="shared" si="5"/>
        <v>2</v>
      </c>
      <c r="J26">
        <f t="shared" si="3"/>
        <v>3</v>
      </c>
      <c r="K26" s="10">
        <f t="shared" si="2"/>
        <v>45187</v>
      </c>
      <c r="L26" s="10"/>
      <c r="M26" t="e">
        <f t="shared" si="0"/>
        <v>#N/A</v>
      </c>
      <c r="N26">
        <f t="shared" si="4"/>
        <v>3</v>
      </c>
      <c r="S26" s="1"/>
      <c r="V26" s="9">
        <v>45100</v>
      </c>
      <c r="W26" t="s">
        <v>20</v>
      </c>
    </row>
    <row r="27" spans="8:23" x14ac:dyDescent="0.25">
      <c r="H27">
        <v>24</v>
      </c>
      <c r="I27">
        <f t="shared" si="5"/>
        <v>3</v>
      </c>
      <c r="J27">
        <f t="shared" si="3"/>
        <v>3</v>
      </c>
      <c r="K27" s="10">
        <f t="shared" si="2"/>
        <v>45188</v>
      </c>
      <c r="L27" s="10"/>
      <c r="M27" t="e">
        <f t="shared" si="0"/>
        <v>#N/A</v>
      </c>
      <c r="N27">
        <f t="shared" si="4"/>
        <v>3</v>
      </c>
      <c r="S27" s="1"/>
      <c r="V27" s="9">
        <v>45101</v>
      </c>
      <c r="W27" t="s">
        <v>21</v>
      </c>
    </row>
    <row r="28" spans="8:23" x14ac:dyDescent="0.25">
      <c r="H28">
        <v>25</v>
      </c>
      <c r="I28">
        <f t="shared" si="5"/>
        <v>4</v>
      </c>
      <c r="J28">
        <f t="shared" si="3"/>
        <v>3</v>
      </c>
      <c r="K28" s="10">
        <f t="shared" si="2"/>
        <v>45189</v>
      </c>
      <c r="L28" s="10"/>
      <c r="M28" t="e">
        <f t="shared" si="0"/>
        <v>#N/A</v>
      </c>
      <c r="N28">
        <f t="shared" si="4"/>
        <v>3</v>
      </c>
      <c r="S28" s="1"/>
      <c r="V28" s="9">
        <v>45102</v>
      </c>
      <c r="W28" t="s">
        <v>21</v>
      </c>
    </row>
    <row r="29" spans="8:23" x14ac:dyDescent="0.25">
      <c r="H29">
        <v>26</v>
      </c>
      <c r="I29">
        <f t="shared" si="5"/>
        <v>5</v>
      </c>
      <c r="J29">
        <f t="shared" si="3"/>
        <v>3</v>
      </c>
      <c r="K29" s="10">
        <f t="shared" si="2"/>
        <v>45190</v>
      </c>
      <c r="L29" s="10"/>
      <c r="M29" t="e">
        <f t="shared" si="0"/>
        <v>#N/A</v>
      </c>
      <c r="N29">
        <f t="shared" si="4"/>
        <v>3</v>
      </c>
      <c r="S29" s="1"/>
      <c r="V29" s="9">
        <v>45103</v>
      </c>
      <c r="W29" t="s">
        <v>21</v>
      </c>
    </row>
    <row r="30" spans="8:23" x14ac:dyDescent="0.25">
      <c r="H30">
        <v>27</v>
      </c>
      <c r="I30">
        <f t="shared" si="5"/>
        <v>6</v>
      </c>
      <c r="J30">
        <f t="shared" si="3"/>
        <v>3</v>
      </c>
      <c r="K30" s="10">
        <f t="shared" si="2"/>
        <v>45191</v>
      </c>
      <c r="L30" s="10"/>
      <c r="M30" t="e">
        <f t="shared" si="0"/>
        <v>#N/A</v>
      </c>
      <c r="N30">
        <f t="shared" si="4"/>
        <v>3</v>
      </c>
      <c r="S30" s="1"/>
      <c r="V30" s="9">
        <v>45104</v>
      </c>
      <c r="W30" t="s">
        <v>20</v>
      </c>
    </row>
    <row r="31" spans="8:23" x14ac:dyDescent="0.25">
      <c r="H31">
        <v>28</v>
      </c>
      <c r="I31">
        <f t="shared" si="5"/>
        <v>7</v>
      </c>
      <c r="J31">
        <f t="shared" si="3"/>
        <v>3</v>
      </c>
      <c r="K31" s="10">
        <f t="shared" si="2"/>
        <v>45192</v>
      </c>
      <c r="L31" s="10"/>
      <c r="M31" t="e">
        <f t="shared" si="0"/>
        <v>#N/A</v>
      </c>
      <c r="N31">
        <f t="shared" si="4"/>
        <v>3</v>
      </c>
      <c r="S31" s="1"/>
      <c r="V31" s="9">
        <v>45105</v>
      </c>
      <c r="W31" t="s">
        <v>20</v>
      </c>
    </row>
    <row r="32" spans="8:23" x14ac:dyDescent="0.25">
      <c r="H32">
        <v>29</v>
      </c>
      <c r="I32">
        <f t="shared" si="5"/>
        <v>1</v>
      </c>
      <c r="J32">
        <f t="shared" si="3"/>
        <v>2</v>
      </c>
      <c r="K32" s="10">
        <f t="shared" si="2"/>
        <v>45193</v>
      </c>
      <c r="L32" s="10"/>
      <c r="M32" t="e">
        <f t="shared" si="0"/>
        <v>#N/A</v>
      </c>
      <c r="N32">
        <f t="shared" si="4"/>
        <v>2</v>
      </c>
      <c r="S32" s="1"/>
      <c r="V32" s="9">
        <v>45106</v>
      </c>
      <c r="W32" t="s">
        <v>20</v>
      </c>
    </row>
    <row r="33" spans="8:23" x14ac:dyDescent="0.25">
      <c r="H33">
        <v>30</v>
      </c>
      <c r="I33">
        <f t="shared" si="5"/>
        <v>2</v>
      </c>
      <c r="J33">
        <f t="shared" si="3"/>
        <v>2</v>
      </c>
      <c r="K33" s="10">
        <f t="shared" si="2"/>
        <v>45194</v>
      </c>
      <c r="L33" s="10"/>
      <c r="M33" t="e">
        <f t="shared" si="0"/>
        <v>#N/A</v>
      </c>
      <c r="N33">
        <f t="shared" si="4"/>
        <v>2</v>
      </c>
      <c r="S33" s="1"/>
      <c r="V33" s="9">
        <v>45107</v>
      </c>
      <c r="W33" t="s">
        <v>21</v>
      </c>
    </row>
    <row r="34" spans="8:23" x14ac:dyDescent="0.25">
      <c r="H34">
        <v>31</v>
      </c>
      <c r="I34">
        <f t="shared" si="5"/>
        <v>3</v>
      </c>
      <c r="J34">
        <f t="shared" si="3"/>
        <v>2</v>
      </c>
      <c r="K34" s="10">
        <f t="shared" si="2"/>
        <v>45195</v>
      </c>
      <c r="L34" s="10"/>
      <c r="M34" t="e">
        <f t="shared" si="0"/>
        <v>#N/A</v>
      </c>
      <c r="N34">
        <f t="shared" si="4"/>
        <v>2</v>
      </c>
      <c r="S34" s="1"/>
      <c r="V34" s="9">
        <v>45108</v>
      </c>
      <c r="W34" t="s">
        <v>20</v>
      </c>
    </row>
    <row r="35" spans="8:23" x14ac:dyDescent="0.25">
      <c r="H35">
        <v>32</v>
      </c>
      <c r="I35">
        <f t="shared" si="5"/>
        <v>4</v>
      </c>
      <c r="J35">
        <f t="shared" si="3"/>
        <v>2</v>
      </c>
      <c r="K35" s="10">
        <f t="shared" si="2"/>
        <v>45196</v>
      </c>
      <c r="L35" s="10"/>
      <c r="M35" t="e">
        <f t="shared" si="0"/>
        <v>#N/A</v>
      </c>
      <c r="N35">
        <f t="shared" si="4"/>
        <v>2</v>
      </c>
      <c r="S35" s="1"/>
      <c r="V35" s="9">
        <v>45109</v>
      </c>
      <c r="W35" t="s">
        <v>20</v>
      </c>
    </row>
    <row r="36" spans="8:23" x14ac:dyDescent="0.25">
      <c r="H36">
        <v>33</v>
      </c>
      <c r="I36">
        <f t="shared" si="5"/>
        <v>5</v>
      </c>
      <c r="J36">
        <f t="shared" si="3"/>
        <v>2</v>
      </c>
      <c r="K36" s="10">
        <f t="shared" si="2"/>
        <v>45197</v>
      </c>
      <c r="L36" s="10"/>
      <c r="M36" t="e">
        <f t="shared" si="0"/>
        <v>#N/A</v>
      </c>
      <c r="N36">
        <f t="shared" si="4"/>
        <v>2</v>
      </c>
      <c r="S36" s="1"/>
      <c r="V36" s="9">
        <v>45110</v>
      </c>
      <c r="W36" t="s">
        <v>21</v>
      </c>
    </row>
    <row r="37" spans="8:23" x14ac:dyDescent="0.25">
      <c r="H37">
        <v>34</v>
      </c>
      <c r="I37">
        <f t="shared" si="5"/>
        <v>6</v>
      </c>
      <c r="J37">
        <f t="shared" si="3"/>
        <v>2</v>
      </c>
      <c r="K37" s="10">
        <f t="shared" si="2"/>
        <v>45198</v>
      </c>
      <c r="L37" s="10"/>
      <c r="M37" t="e">
        <f t="shared" si="0"/>
        <v>#N/A</v>
      </c>
      <c r="N37">
        <f t="shared" si="4"/>
        <v>2</v>
      </c>
      <c r="S37" s="1"/>
      <c r="V37" s="9">
        <v>45111</v>
      </c>
      <c r="W37" t="s">
        <v>21</v>
      </c>
    </row>
    <row r="38" spans="8:23" x14ac:dyDescent="0.25">
      <c r="H38">
        <v>35</v>
      </c>
      <c r="I38">
        <f t="shared" si="5"/>
        <v>7</v>
      </c>
      <c r="J38">
        <f t="shared" si="3"/>
        <v>2</v>
      </c>
      <c r="K38" s="10">
        <f t="shared" si="2"/>
        <v>45199</v>
      </c>
      <c r="L38" s="10"/>
      <c r="M38" t="e">
        <f t="shared" si="0"/>
        <v>#N/A</v>
      </c>
      <c r="N38">
        <f t="shared" si="4"/>
        <v>2</v>
      </c>
      <c r="S38" s="1"/>
      <c r="V38" s="9">
        <v>45112</v>
      </c>
      <c r="W38" t="s">
        <v>20</v>
      </c>
    </row>
    <row r="39" spans="8:23" x14ac:dyDescent="0.25">
      <c r="H39">
        <v>36</v>
      </c>
      <c r="I39">
        <f t="shared" si="5"/>
        <v>1</v>
      </c>
      <c r="J39">
        <f t="shared" si="3"/>
        <v>1</v>
      </c>
      <c r="K39" s="10">
        <f t="shared" si="2"/>
        <v>45200</v>
      </c>
      <c r="L39" s="10"/>
      <c r="M39" t="e">
        <f t="shared" si="0"/>
        <v>#N/A</v>
      </c>
      <c r="N39">
        <f t="shared" si="4"/>
        <v>1</v>
      </c>
      <c r="S39" s="1"/>
      <c r="V39" s="9">
        <v>45113</v>
      </c>
      <c r="W39" t="s">
        <v>20</v>
      </c>
    </row>
    <row r="40" spans="8:23" x14ac:dyDescent="0.25">
      <c r="H40">
        <v>37</v>
      </c>
      <c r="I40">
        <f t="shared" si="5"/>
        <v>2</v>
      </c>
      <c r="J40">
        <f t="shared" si="3"/>
        <v>1</v>
      </c>
      <c r="K40" s="10">
        <f t="shared" si="2"/>
        <v>45201</v>
      </c>
      <c r="L40" s="10"/>
      <c r="M40" t="e">
        <f t="shared" si="0"/>
        <v>#N/A</v>
      </c>
      <c r="N40">
        <f t="shared" si="4"/>
        <v>1</v>
      </c>
      <c r="S40" s="1"/>
      <c r="V40" s="9">
        <v>45114</v>
      </c>
      <c r="W40" t="s">
        <v>20</v>
      </c>
    </row>
    <row r="41" spans="8:23" x14ac:dyDescent="0.25">
      <c r="H41">
        <v>38</v>
      </c>
      <c r="I41">
        <f t="shared" si="5"/>
        <v>3</v>
      </c>
      <c r="J41">
        <f t="shared" si="3"/>
        <v>1</v>
      </c>
      <c r="K41" s="10">
        <f t="shared" si="2"/>
        <v>45202</v>
      </c>
      <c r="L41" s="10"/>
      <c r="M41" t="e">
        <f t="shared" si="0"/>
        <v>#N/A</v>
      </c>
      <c r="N41">
        <f t="shared" si="4"/>
        <v>1</v>
      </c>
      <c r="S41" s="1"/>
      <c r="V41" s="9">
        <v>45115</v>
      </c>
      <c r="W41" t="s">
        <v>20</v>
      </c>
    </row>
    <row r="42" spans="8:23" x14ac:dyDescent="0.25">
      <c r="H42">
        <v>39</v>
      </c>
      <c r="I42">
        <f t="shared" si="5"/>
        <v>4</v>
      </c>
      <c r="J42">
        <f t="shared" si="3"/>
        <v>1</v>
      </c>
      <c r="K42" s="10">
        <f t="shared" si="2"/>
        <v>45203</v>
      </c>
      <c r="L42" s="10"/>
      <c r="M42" t="e">
        <f t="shared" si="0"/>
        <v>#N/A</v>
      </c>
      <c r="N42">
        <f t="shared" si="4"/>
        <v>1</v>
      </c>
      <c r="S42" s="1"/>
      <c r="V42" s="9">
        <v>45116</v>
      </c>
      <c r="W42" t="s">
        <v>20</v>
      </c>
    </row>
    <row r="43" spans="8:23" x14ac:dyDescent="0.25">
      <c r="H43">
        <v>40</v>
      </c>
      <c r="I43">
        <f t="shared" si="5"/>
        <v>5</v>
      </c>
      <c r="J43">
        <f t="shared" si="3"/>
        <v>1</v>
      </c>
      <c r="K43" s="10">
        <f t="shared" si="2"/>
        <v>45204</v>
      </c>
      <c r="L43" s="10"/>
      <c r="M43" t="e">
        <f t="shared" si="0"/>
        <v>#N/A</v>
      </c>
      <c r="N43">
        <f t="shared" si="4"/>
        <v>1</v>
      </c>
      <c r="S43" s="1"/>
      <c r="V43" s="9">
        <v>45117</v>
      </c>
      <c r="W43" t="s">
        <v>20</v>
      </c>
    </row>
    <row r="44" spans="8:23" x14ac:dyDescent="0.25">
      <c r="H44">
        <v>41</v>
      </c>
      <c r="I44">
        <f t="shared" si="5"/>
        <v>6</v>
      </c>
      <c r="J44">
        <f t="shared" si="3"/>
        <v>1</v>
      </c>
      <c r="K44" s="10">
        <f t="shared" si="2"/>
        <v>45205</v>
      </c>
      <c r="L44" s="10"/>
      <c r="M44" t="e">
        <f t="shared" si="0"/>
        <v>#N/A</v>
      </c>
      <c r="N44">
        <f t="shared" si="4"/>
        <v>1</v>
      </c>
      <c r="S44" s="1"/>
      <c r="V44" s="9">
        <v>45118</v>
      </c>
      <c r="W44" t="s">
        <v>21</v>
      </c>
    </row>
    <row r="45" spans="8:23" x14ac:dyDescent="0.25">
      <c r="H45">
        <v>42</v>
      </c>
      <c r="I45">
        <f t="shared" si="5"/>
        <v>7</v>
      </c>
      <c r="J45">
        <f t="shared" si="3"/>
        <v>1</v>
      </c>
      <c r="K45" s="10">
        <f t="shared" si="2"/>
        <v>45206</v>
      </c>
      <c r="L45" s="10"/>
      <c r="M45" t="e">
        <f t="shared" si="0"/>
        <v>#N/A</v>
      </c>
      <c r="N45">
        <f t="shared" si="4"/>
        <v>1</v>
      </c>
      <c r="S45" s="1"/>
      <c r="V45" s="9">
        <v>45119</v>
      </c>
      <c r="W45" t="s">
        <v>20</v>
      </c>
    </row>
    <row r="46" spans="8:23" x14ac:dyDescent="0.25">
      <c r="S46" s="1"/>
      <c r="V46" s="9">
        <v>45120</v>
      </c>
      <c r="W46" t="s">
        <v>20</v>
      </c>
    </row>
    <row r="47" spans="8:23" x14ac:dyDescent="0.25">
      <c r="S47" s="1"/>
      <c r="V47" s="9">
        <v>45121</v>
      </c>
      <c r="W47" t="s">
        <v>20</v>
      </c>
    </row>
    <row r="48" spans="8:23" x14ac:dyDescent="0.25">
      <c r="S48" s="1"/>
      <c r="V48" s="9">
        <v>45122</v>
      </c>
      <c r="W48" t="s">
        <v>20</v>
      </c>
    </row>
    <row r="49" spans="19:23" x14ac:dyDescent="0.25">
      <c r="S49" s="1"/>
      <c r="V49" s="9">
        <v>45123</v>
      </c>
      <c r="W49" t="s">
        <v>20</v>
      </c>
    </row>
    <row r="50" spans="19:23" x14ac:dyDescent="0.25">
      <c r="S50" s="1"/>
      <c r="V50" s="9">
        <v>45124</v>
      </c>
      <c r="W50" t="s">
        <v>21</v>
      </c>
    </row>
    <row r="51" spans="19:23" x14ac:dyDescent="0.25">
      <c r="S51" s="1"/>
      <c r="V51" s="9">
        <v>45125</v>
      </c>
      <c r="W51" t="s">
        <v>20</v>
      </c>
    </row>
    <row r="52" spans="19:23" x14ac:dyDescent="0.25">
      <c r="S52" s="1"/>
      <c r="V52" s="9">
        <v>45126</v>
      </c>
      <c r="W52" t="s">
        <v>20</v>
      </c>
    </row>
    <row r="53" spans="19:23" x14ac:dyDescent="0.25">
      <c r="S53" s="1"/>
      <c r="V53" s="9">
        <v>45127</v>
      </c>
      <c r="W53" t="s">
        <v>20</v>
      </c>
    </row>
    <row r="54" spans="19:23" x14ac:dyDescent="0.25">
      <c r="S54" s="1"/>
      <c r="V54" s="9">
        <v>45128</v>
      </c>
      <c r="W54" t="s">
        <v>20</v>
      </c>
    </row>
    <row r="55" spans="19:23" x14ac:dyDescent="0.25">
      <c r="S55" s="1"/>
      <c r="V55" s="9">
        <v>45129</v>
      </c>
      <c r="W55" t="s">
        <v>20</v>
      </c>
    </row>
    <row r="56" spans="19:23" x14ac:dyDescent="0.25">
      <c r="S56" s="1"/>
      <c r="V56" s="9">
        <v>45130</v>
      </c>
      <c r="W56" t="s">
        <v>21</v>
      </c>
    </row>
    <row r="57" spans="19:23" x14ac:dyDescent="0.25">
      <c r="S57" s="1"/>
      <c r="V57" s="9">
        <v>45131</v>
      </c>
      <c r="W57" t="s">
        <v>20</v>
      </c>
    </row>
    <row r="58" spans="19:23" x14ac:dyDescent="0.25">
      <c r="S58" s="1"/>
      <c r="V58" s="9">
        <v>45132</v>
      </c>
      <c r="W58" t="s">
        <v>20</v>
      </c>
    </row>
    <row r="59" spans="19:23" x14ac:dyDescent="0.25">
      <c r="S59" s="1"/>
      <c r="V59" s="9">
        <v>45133</v>
      </c>
      <c r="W59" t="s">
        <v>20</v>
      </c>
    </row>
    <row r="60" spans="19:23" x14ac:dyDescent="0.25">
      <c r="S60" s="1"/>
      <c r="V60" s="9">
        <v>45134</v>
      </c>
      <c r="W60" t="s">
        <v>20</v>
      </c>
    </row>
    <row r="61" spans="19:23" x14ac:dyDescent="0.25">
      <c r="S61" s="1"/>
      <c r="V61" s="9">
        <v>45135</v>
      </c>
      <c r="W61" t="s">
        <v>21</v>
      </c>
    </row>
    <row r="62" spans="19:23" x14ac:dyDescent="0.25">
      <c r="S62" s="1"/>
      <c r="V62" s="9">
        <v>45136</v>
      </c>
      <c r="W62" t="s">
        <v>20</v>
      </c>
    </row>
    <row r="63" spans="19:23" x14ac:dyDescent="0.25">
      <c r="S63" s="1"/>
      <c r="V63" s="9">
        <v>45137</v>
      </c>
      <c r="W63" t="s">
        <v>20</v>
      </c>
    </row>
    <row r="64" spans="19:23" x14ac:dyDescent="0.25">
      <c r="S64" s="1"/>
      <c r="V64" s="9">
        <v>45138</v>
      </c>
      <c r="W64" t="s">
        <v>20</v>
      </c>
    </row>
    <row r="65" spans="19:23" x14ac:dyDescent="0.25">
      <c r="S65" s="1"/>
      <c r="V65" s="9">
        <v>45139</v>
      </c>
      <c r="W65" t="s">
        <v>20</v>
      </c>
    </row>
    <row r="66" spans="19:23" x14ac:dyDescent="0.25">
      <c r="S66" s="1"/>
      <c r="V66" s="9">
        <v>45140</v>
      </c>
      <c r="W66" t="s">
        <v>20</v>
      </c>
    </row>
    <row r="67" spans="19:23" x14ac:dyDescent="0.25">
      <c r="S67" s="1"/>
      <c r="V67" s="9">
        <v>45141</v>
      </c>
      <c r="W67" t="s">
        <v>20</v>
      </c>
    </row>
    <row r="68" spans="19:23" x14ac:dyDescent="0.25">
      <c r="S68" s="1"/>
      <c r="V68" s="9">
        <v>45142</v>
      </c>
      <c r="W68" t="s">
        <v>20</v>
      </c>
    </row>
    <row r="69" spans="19:23" x14ac:dyDescent="0.25">
      <c r="S69" s="1"/>
      <c r="V69" s="9">
        <v>45143</v>
      </c>
      <c r="W69" t="s">
        <v>21</v>
      </c>
    </row>
    <row r="70" spans="19:23" x14ac:dyDescent="0.25">
      <c r="S70" s="1"/>
      <c r="V70" s="9">
        <v>45144</v>
      </c>
      <c r="W70" t="s">
        <v>21</v>
      </c>
    </row>
    <row r="71" spans="19:23" x14ac:dyDescent="0.25">
      <c r="S71" s="1"/>
      <c r="V71" s="9">
        <v>45145</v>
      </c>
      <c r="W71" t="s">
        <v>21</v>
      </c>
    </row>
    <row r="72" spans="19:23" x14ac:dyDescent="0.25">
      <c r="S72" s="1"/>
      <c r="V72" s="9">
        <v>45146</v>
      </c>
      <c r="W72" t="s">
        <v>20</v>
      </c>
    </row>
    <row r="73" spans="19:23" x14ac:dyDescent="0.25">
      <c r="S73" s="1"/>
      <c r="V73" s="9">
        <v>45147</v>
      </c>
      <c r="W73" t="s">
        <v>20</v>
      </c>
    </row>
    <row r="74" spans="19:23" x14ac:dyDescent="0.25">
      <c r="S74" s="1"/>
      <c r="V74" s="9">
        <v>45148</v>
      </c>
      <c r="W74" t="s">
        <v>20</v>
      </c>
    </row>
    <row r="75" spans="19:23" x14ac:dyDescent="0.25">
      <c r="S75" s="1"/>
      <c r="V75" s="9">
        <v>45149</v>
      </c>
      <c r="W75" t="s">
        <v>20</v>
      </c>
    </row>
    <row r="76" spans="19:23" x14ac:dyDescent="0.25">
      <c r="S76" s="1"/>
      <c r="V76" s="9">
        <v>45150</v>
      </c>
      <c r="W76" t="s">
        <v>20</v>
      </c>
    </row>
    <row r="77" spans="19:23" x14ac:dyDescent="0.25">
      <c r="S77" s="1"/>
      <c r="V77" s="9">
        <v>45151</v>
      </c>
      <c r="W77" t="s">
        <v>20</v>
      </c>
    </row>
    <row r="78" spans="19:23" x14ac:dyDescent="0.25">
      <c r="S78" s="1"/>
      <c r="V78" s="9">
        <v>45152</v>
      </c>
      <c r="W78" t="s">
        <v>21</v>
      </c>
    </row>
    <row r="79" spans="19:23" x14ac:dyDescent="0.25">
      <c r="S79" s="1"/>
      <c r="V79" s="9">
        <v>45153</v>
      </c>
      <c r="W79" t="s">
        <v>20</v>
      </c>
    </row>
    <row r="80" spans="19:23" x14ac:dyDescent="0.25">
      <c r="S80" s="1"/>
      <c r="V80" s="9">
        <v>45154</v>
      </c>
      <c r="W80" t="s">
        <v>20</v>
      </c>
    </row>
    <row r="81" spans="19:23" x14ac:dyDescent="0.25">
      <c r="S81" s="1"/>
      <c r="V81" s="9">
        <v>45155</v>
      </c>
      <c r="W81" t="s">
        <v>20</v>
      </c>
    </row>
    <row r="82" spans="19:23" x14ac:dyDescent="0.25">
      <c r="S82" s="1"/>
      <c r="V82" s="9">
        <v>45156</v>
      </c>
      <c r="W82" t="s">
        <v>20</v>
      </c>
    </row>
    <row r="83" spans="19:23" x14ac:dyDescent="0.25">
      <c r="S83" s="1"/>
      <c r="V83" s="9">
        <v>45157</v>
      </c>
      <c r="W83" t="s">
        <v>20</v>
      </c>
    </row>
    <row r="84" spans="19:23" x14ac:dyDescent="0.25">
      <c r="S84" s="1"/>
      <c r="V84" s="9">
        <v>45158</v>
      </c>
      <c r="W84" t="s">
        <v>20</v>
      </c>
    </row>
    <row r="85" spans="19:23" x14ac:dyDescent="0.25">
      <c r="S85" s="1"/>
      <c r="V85" s="9">
        <v>45159</v>
      </c>
      <c r="W85" t="s">
        <v>20</v>
      </c>
    </row>
    <row r="86" spans="19:23" x14ac:dyDescent="0.25">
      <c r="S86" s="1"/>
      <c r="V86" s="9">
        <v>45160</v>
      </c>
      <c r="W86" t="s">
        <v>20</v>
      </c>
    </row>
    <row r="87" spans="19:23" x14ac:dyDescent="0.25">
      <c r="S87" s="1"/>
      <c r="V87" s="9">
        <v>45161</v>
      </c>
      <c r="W87" t="s">
        <v>21</v>
      </c>
    </row>
    <row r="88" spans="19:23" x14ac:dyDescent="0.25">
      <c r="S88" s="1"/>
      <c r="V88" s="9">
        <v>45162</v>
      </c>
      <c r="W88" t="s">
        <v>20</v>
      </c>
    </row>
    <row r="89" spans="19:23" x14ac:dyDescent="0.25">
      <c r="S89" s="1"/>
      <c r="V89" s="9">
        <v>45163</v>
      </c>
      <c r="W89" t="s">
        <v>20</v>
      </c>
    </row>
    <row r="90" spans="19:23" x14ac:dyDescent="0.25">
      <c r="S90" s="1"/>
      <c r="V90" s="9">
        <v>45164</v>
      </c>
      <c r="W90" t="s">
        <v>20</v>
      </c>
    </row>
    <row r="91" spans="19:23" x14ac:dyDescent="0.25">
      <c r="S91" s="1"/>
      <c r="V91" s="9">
        <v>45165</v>
      </c>
      <c r="W91" t="s">
        <v>20</v>
      </c>
    </row>
    <row r="92" spans="19:23" x14ac:dyDescent="0.25">
      <c r="S92" s="1"/>
      <c r="V92" s="9">
        <v>45166</v>
      </c>
      <c r="W92" t="s">
        <v>21</v>
      </c>
    </row>
    <row r="93" spans="19:23" x14ac:dyDescent="0.25">
      <c r="S93" s="1"/>
      <c r="V93" s="9">
        <v>45167</v>
      </c>
      <c r="W93" t="s">
        <v>21</v>
      </c>
    </row>
    <row r="94" spans="19:23" x14ac:dyDescent="0.25">
      <c r="S94" s="1"/>
      <c r="V94" s="9">
        <v>45168</v>
      </c>
      <c r="W94" t="s">
        <v>20</v>
      </c>
    </row>
    <row r="95" spans="19:23" x14ac:dyDescent="0.25">
      <c r="S95" s="1"/>
      <c r="V95" s="9">
        <v>45169</v>
      </c>
      <c r="W95" t="s">
        <v>20</v>
      </c>
    </row>
    <row r="96" spans="19:23" x14ac:dyDescent="0.25">
      <c r="S96" s="1"/>
    </row>
    <row r="97" spans="19:19" x14ac:dyDescent="0.25">
      <c r="S97" s="1"/>
    </row>
    <row r="98" spans="19:19" x14ac:dyDescent="0.25">
      <c r="S98" s="1"/>
    </row>
    <row r="99" spans="19:19" x14ac:dyDescent="0.25">
      <c r="S99" s="1"/>
    </row>
    <row r="100" spans="19:19" x14ac:dyDescent="0.25">
      <c r="S100" s="1"/>
    </row>
    <row r="101" spans="19:19" x14ac:dyDescent="0.25">
      <c r="S101" s="1"/>
    </row>
    <row r="102" spans="19:19" x14ac:dyDescent="0.25">
      <c r="S102" s="1"/>
    </row>
    <row r="103" spans="19:19" x14ac:dyDescent="0.25">
      <c r="S103" s="1"/>
    </row>
  </sheetData>
  <dataValidations count="1">
    <dataValidation type="list" allowBlank="1" showInputMessage="1" showErrorMessage="1" sqref="T6" xr:uid="{C989CA46-90B5-41ED-87F9-E7CF9D04E06B}">
      <formula1>$Y$4:$Y$10</formula1>
    </dataValidation>
  </dataValidations>
  <hyperlinks>
    <hyperlink ref="A1" location="'TOC Gallery'!A1" tooltip="Go To: Table of Contents" display="'TOC Gallery'!A1" xr:uid="{DE38DB83-1E4B-40B0-935F-2AB72A45773C}"/>
  </hyperlink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4" r:id="rId4" name="Spinner 4">
              <controlPr defaultSize="0" autoPict="0">
                <anchor moveWithCells="1" sizeWithCells="1">
                  <from>
                    <xdr:col>4</xdr:col>
                    <xdr:colOff>257175</xdr:colOff>
                    <xdr:row>2</xdr:row>
                    <xdr:rowOff>85725</xdr:rowOff>
                  </from>
                  <to>
                    <xdr:col>4</xdr:col>
                    <xdr:colOff>390525</xdr:colOff>
                    <xdr:row>3</xdr:row>
                    <xdr:rowOff>123825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0CA2F-C03D-457A-9599-81426DAD75A5}">
  <sheetPr>
    <tabColor theme="1" tint="0.34998626667073579"/>
  </sheetPr>
  <dimension ref="A1:Z103"/>
  <sheetViews>
    <sheetView workbookViewId="0">
      <selection activeCell="T3" sqref="T3"/>
    </sheetView>
  </sheetViews>
  <sheetFormatPr defaultRowHeight="15" x14ac:dyDescent="0.25"/>
  <cols>
    <col min="1" max="1" width="2.7109375" style="30" customWidth="1"/>
    <col min="2" max="5" width="9.140625" style="30"/>
    <col min="6" max="6" width="9.140625" style="31"/>
    <col min="11" max="11" width="10.28515625" bestFit="1" customWidth="1"/>
    <col min="12" max="12" width="10.28515625" customWidth="1"/>
    <col min="16" max="16" width="10.28515625" bestFit="1" customWidth="1"/>
    <col min="19" max="19" width="10.28515625" bestFit="1" customWidth="1"/>
    <col min="20" max="20" width="11.5703125" bestFit="1" customWidth="1"/>
    <col min="21" max="21" width="10.7109375" bestFit="1" customWidth="1"/>
    <col min="22" max="23" width="9.7109375" bestFit="1" customWidth="1"/>
    <col min="26" max="26" width="14.5703125" bestFit="1" customWidth="1"/>
  </cols>
  <sheetData>
    <row r="1" spans="1:26" ht="18.75" x14ac:dyDescent="0.3">
      <c r="A1" s="28">
        <v>3</v>
      </c>
      <c r="B1" s="29" t="s">
        <v>32</v>
      </c>
      <c r="H1" s="13" t="s">
        <v>1</v>
      </c>
      <c r="I1" s="27"/>
      <c r="J1" s="27"/>
      <c r="K1" s="27"/>
      <c r="L1" s="27"/>
      <c r="M1" s="27"/>
      <c r="N1" s="27"/>
      <c r="O1" s="27"/>
      <c r="P1" s="27"/>
      <c r="Q1" s="27"/>
      <c r="R1" s="27"/>
      <c r="S1" s="27"/>
      <c r="T1" s="27"/>
      <c r="U1" s="27"/>
      <c r="V1" s="27"/>
      <c r="W1" s="27"/>
    </row>
    <row r="2" spans="1:26" x14ac:dyDescent="0.25">
      <c r="H2" s="33" t="s">
        <v>51</v>
      </c>
      <c r="I2" s="34"/>
      <c r="J2" s="34"/>
      <c r="K2" s="34"/>
      <c r="M2" s="20" t="s">
        <v>65</v>
      </c>
      <c r="N2" s="21"/>
      <c r="P2" s="25" t="s">
        <v>35</v>
      </c>
      <c r="Q2" s="26"/>
      <c r="S2" s="23" t="s">
        <v>67</v>
      </c>
      <c r="T2" s="24"/>
      <c r="V2" s="22" t="s">
        <v>66</v>
      </c>
      <c r="W2" s="22"/>
      <c r="Y2" s="33" t="s">
        <v>77</v>
      </c>
      <c r="Z2" s="33"/>
    </row>
    <row r="3" spans="1:26" x14ac:dyDescent="0.25">
      <c r="H3" s="2" t="s">
        <v>64</v>
      </c>
      <c r="I3" s="2" t="s">
        <v>15</v>
      </c>
      <c r="J3" s="2" t="s">
        <v>16</v>
      </c>
      <c r="K3" s="2" t="s">
        <v>19</v>
      </c>
      <c r="L3" s="2"/>
      <c r="M3" s="2" t="s">
        <v>15</v>
      </c>
      <c r="N3" s="2" t="s">
        <v>16</v>
      </c>
      <c r="O3" s="2"/>
      <c r="P3" s="2" t="s">
        <v>79</v>
      </c>
      <c r="Q3" s="2" t="s">
        <v>17</v>
      </c>
      <c r="R3" s="2"/>
      <c r="S3" s="2" t="s">
        <v>33</v>
      </c>
      <c r="T3" s="9">
        <f>DATE(1900,3000-T5,1)</f>
        <v>45139</v>
      </c>
      <c r="V3" s="2" t="s">
        <v>18</v>
      </c>
      <c r="W3" s="2" t="s">
        <v>0</v>
      </c>
      <c r="Y3" s="2" t="s">
        <v>22</v>
      </c>
      <c r="Z3" s="2" t="s">
        <v>78</v>
      </c>
    </row>
    <row r="4" spans="1:26" x14ac:dyDescent="0.25">
      <c r="H4">
        <v>1</v>
      </c>
      <c r="I4">
        <v>1</v>
      </c>
      <c r="J4">
        <v>6</v>
      </c>
      <c r="K4" s="10">
        <f>$T$3-WEEKDAY($T$3,$T$7)+H4</f>
        <v>45137</v>
      </c>
      <c r="L4" s="10"/>
      <c r="M4">
        <f t="shared" ref="M4:M45" si="0">IF(COUNTIFS($V$4:$V$95,$K4,$W$4:$W$95,"Yes")&gt;0,I4,NA())</f>
        <v>1</v>
      </c>
      <c r="N4">
        <v>6</v>
      </c>
      <c r="P4" t="str">
        <f>LEFT(TEXT(K4,"DDD"),1)</f>
        <v>S</v>
      </c>
      <c r="Q4">
        <v>0</v>
      </c>
      <c r="S4" s="2" t="s">
        <v>34</v>
      </c>
      <c r="T4" t="str">
        <f>TEXT(T3,"mmmm yyyy")</f>
        <v>August 2023</v>
      </c>
      <c r="V4" s="9">
        <v>45078</v>
      </c>
      <c r="W4" t="s">
        <v>21</v>
      </c>
      <c r="Y4" t="s">
        <v>75</v>
      </c>
      <c r="Z4">
        <v>1</v>
      </c>
    </row>
    <row r="5" spans="1:26" x14ac:dyDescent="0.25">
      <c r="H5">
        <v>2</v>
      </c>
      <c r="I5">
        <v>2</v>
      </c>
      <c r="J5">
        <v>6</v>
      </c>
      <c r="K5" s="10">
        <f t="shared" ref="K5:K45" si="1">$T$3-WEEKDAY($T$3,$T$7)+H5</f>
        <v>45138</v>
      </c>
      <c r="L5" s="10"/>
      <c r="M5">
        <f t="shared" si="0"/>
        <v>2</v>
      </c>
      <c r="N5">
        <v>6</v>
      </c>
      <c r="P5" t="str">
        <f t="shared" ref="P5:P10" si="2">LEFT(TEXT(K5,"DDD"),1)</f>
        <v>M</v>
      </c>
      <c r="Q5">
        <v>0</v>
      </c>
      <c r="S5" s="19" t="s">
        <v>52</v>
      </c>
      <c r="T5">
        <v>1516</v>
      </c>
      <c r="V5" s="9">
        <v>45079</v>
      </c>
      <c r="W5" t="s">
        <v>20</v>
      </c>
      <c r="Y5" t="s">
        <v>69</v>
      </c>
      <c r="Z5">
        <v>11</v>
      </c>
    </row>
    <row r="6" spans="1:26" x14ac:dyDescent="0.25">
      <c r="H6">
        <v>3</v>
      </c>
      <c r="I6">
        <v>3</v>
      </c>
      <c r="J6">
        <v>6</v>
      </c>
      <c r="K6" s="10">
        <f t="shared" si="1"/>
        <v>45139</v>
      </c>
      <c r="L6" s="10"/>
      <c r="M6" t="e">
        <f t="shared" si="0"/>
        <v>#N/A</v>
      </c>
      <c r="N6">
        <v>6</v>
      </c>
      <c r="P6" t="str">
        <f t="shared" si="2"/>
        <v>T</v>
      </c>
      <c r="Q6">
        <v>0</v>
      </c>
      <c r="S6" s="19" t="s">
        <v>33</v>
      </c>
      <c r="T6" t="s">
        <v>75</v>
      </c>
      <c r="V6" s="9">
        <v>45080</v>
      </c>
      <c r="W6" t="s">
        <v>21</v>
      </c>
      <c r="Y6" t="s">
        <v>70</v>
      </c>
      <c r="Z6">
        <v>12</v>
      </c>
    </row>
    <row r="7" spans="1:26" x14ac:dyDescent="0.25">
      <c r="H7">
        <v>4</v>
      </c>
      <c r="I7">
        <v>4</v>
      </c>
      <c r="J7">
        <v>6</v>
      </c>
      <c r="K7" s="10">
        <f t="shared" si="1"/>
        <v>45140</v>
      </c>
      <c r="L7" s="10"/>
      <c r="M7" t="e">
        <f t="shared" si="0"/>
        <v>#N/A</v>
      </c>
      <c r="N7">
        <v>6</v>
      </c>
      <c r="P7" t="str">
        <f t="shared" si="2"/>
        <v>W</v>
      </c>
      <c r="Q7">
        <v>0</v>
      </c>
      <c r="S7" s="19" t="s">
        <v>76</v>
      </c>
      <c r="T7">
        <f>VLOOKUP(T6,$Y$4:$Z$10,2,FALSE)</f>
        <v>1</v>
      </c>
      <c r="V7" s="9">
        <v>45081</v>
      </c>
      <c r="W7" t="s">
        <v>20</v>
      </c>
      <c r="Y7" t="s">
        <v>71</v>
      </c>
      <c r="Z7">
        <v>13</v>
      </c>
    </row>
    <row r="8" spans="1:26" x14ac:dyDescent="0.25">
      <c r="H8">
        <v>5</v>
      </c>
      <c r="I8">
        <v>5</v>
      </c>
      <c r="J8">
        <v>6</v>
      </c>
      <c r="K8" s="10">
        <f t="shared" si="1"/>
        <v>45141</v>
      </c>
      <c r="L8" s="10"/>
      <c r="M8" t="e">
        <f t="shared" si="0"/>
        <v>#N/A</v>
      </c>
      <c r="N8">
        <v>6</v>
      </c>
      <c r="P8" t="str">
        <f t="shared" si="2"/>
        <v>T</v>
      </c>
      <c r="Q8">
        <v>0</v>
      </c>
      <c r="S8" s="1"/>
      <c r="V8" s="9">
        <v>45082</v>
      </c>
      <c r="W8" t="s">
        <v>21</v>
      </c>
      <c r="Y8" t="s">
        <v>72</v>
      </c>
      <c r="Z8">
        <v>14</v>
      </c>
    </row>
    <row r="9" spans="1:26" x14ac:dyDescent="0.25">
      <c r="H9">
        <v>6</v>
      </c>
      <c r="I9">
        <v>6</v>
      </c>
      <c r="J9">
        <v>6</v>
      </c>
      <c r="K9" s="10">
        <f t="shared" si="1"/>
        <v>45142</v>
      </c>
      <c r="L9" s="10"/>
      <c r="M9" t="e">
        <f t="shared" si="0"/>
        <v>#N/A</v>
      </c>
      <c r="N9">
        <v>6</v>
      </c>
      <c r="P9" t="str">
        <f t="shared" si="2"/>
        <v>F</v>
      </c>
      <c r="Q9">
        <v>0</v>
      </c>
      <c r="S9" s="1"/>
      <c r="V9" s="9">
        <v>45083</v>
      </c>
      <c r="W9" t="s">
        <v>20</v>
      </c>
      <c r="Y9" t="s">
        <v>73</v>
      </c>
      <c r="Z9">
        <v>15</v>
      </c>
    </row>
    <row r="10" spans="1:26" x14ac:dyDescent="0.25">
      <c r="H10">
        <v>7</v>
      </c>
      <c r="I10">
        <v>7</v>
      </c>
      <c r="J10">
        <v>6</v>
      </c>
      <c r="K10" s="10">
        <f t="shared" si="1"/>
        <v>45143</v>
      </c>
      <c r="L10" s="10"/>
      <c r="M10" t="e">
        <f t="shared" si="0"/>
        <v>#N/A</v>
      </c>
      <c r="N10">
        <v>6</v>
      </c>
      <c r="P10" t="str">
        <f t="shared" si="2"/>
        <v>S</v>
      </c>
      <c r="Q10">
        <v>0</v>
      </c>
      <c r="S10" s="1"/>
      <c r="V10" s="9">
        <v>45084</v>
      </c>
      <c r="W10" t="s">
        <v>21</v>
      </c>
      <c r="Y10" t="s">
        <v>74</v>
      </c>
      <c r="Z10">
        <v>16</v>
      </c>
    </row>
    <row r="11" spans="1:26" x14ac:dyDescent="0.25">
      <c r="H11">
        <v>8</v>
      </c>
      <c r="I11">
        <f>I4</f>
        <v>1</v>
      </c>
      <c r="J11">
        <f t="shared" ref="J11:J45" si="3">J4-1</f>
        <v>5</v>
      </c>
      <c r="K11" s="10">
        <f t="shared" si="1"/>
        <v>45144</v>
      </c>
      <c r="L11" s="10"/>
      <c r="M11" t="e">
        <f t="shared" si="0"/>
        <v>#N/A</v>
      </c>
      <c r="N11">
        <f t="shared" ref="N11:N45" si="4">N4-1</f>
        <v>5</v>
      </c>
      <c r="S11" s="1"/>
      <c r="V11" s="9">
        <v>45085</v>
      </c>
      <c r="W11" t="s">
        <v>21</v>
      </c>
    </row>
    <row r="12" spans="1:26" x14ac:dyDescent="0.25">
      <c r="H12">
        <v>9</v>
      </c>
      <c r="I12">
        <f t="shared" ref="I12:I45" si="5">I5</f>
        <v>2</v>
      </c>
      <c r="J12">
        <f t="shared" si="3"/>
        <v>5</v>
      </c>
      <c r="K12" s="10">
        <f t="shared" si="1"/>
        <v>45145</v>
      </c>
      <c r="L12" s="10"/>
      <c r="M12" t="e">
        <f t="shared" si="0"/>
        <v>#N/A</v>
      </c>
      <c r="N12">
        <f t="shared" si="4"/>
        <v>5</v>
      </c>
      <c r="S12" s="1"/>
      <c r="V12" s="9">
        <v>45086</v>
      </c>
      <c r="W12" t="s">
        <v>20</v>
      </c>
    </row>
    <row r="13" spans="1:26" x14ac:dyDescent="0.25">
      <c r="H13">
        <v>10</v>
      </c>
      <c r="I13">
        <f t="shared" si="5"/>
        <v>3</v>
      </c>
      <c r="J13">
        <f t="shared" si="3"/>
        <v>5</v>
      </c>
      <c r="K13" s="10">
        <f t="shared" si="1"/>
        <v>45146</v>
      </c>
      <c r="L13" s="10"/>
      <c r="M13">
        <f t="shared" si="0"/>
        <v>3</v>
      </c>
      <c r="N13">
        <f t="shared" si="4"/>
        <v>5</v>
      </c>
      <c r="S13" s="1"/>
      <c r="V13" s="9">
        <v>45087</v>
      </c>
      <c r="W13" t="s">
        <v>20</v>
      </c>
    </row>
    <row r="14" spans="1:26" x14ac:dyDescent="0.25">
      <c r="H14">
        <v>11</v>
      </c>
      <c r="I14">
        <f t="shared" si="5"/>
        <v>4</v>
      </c>
      <c r="J14">
        <f t="shared" si="3"/>
        <v>5</v>
      </c>
      <c r="K14" s="10">
        <f t="shared" si="1"/>
        <v>45147</v>
      </c>
      <c r="L14" s="10"/>
      <c r="M14">
        <f t="shared" si="0"/>
        <v>4</v>
      </c>
      <c r="N14">
        <f t="shared" si="4"/>
        <v>5</v>
      </c>
      <c r="S14" s="1"/>
      <c r="V14" s="9">
        <v>45088</v>
      </c>
      <c r="W14" t="s">
        <v>20</v>
      </c>
    </row>
    <row r="15" spans="1:26" x14ac:dyDescent="0.25">
      <c r="H15">
        <v>12</v>
      </c>
      <c r="I15">
        <f t="shared" si="5"/>
        <v>5</v>
      </c>
      <c r="J15">
        <f t="shared" si="3"/>
        <v>5</v>
      </c>
      <c r="K15" s="10">
        <f t="shared" si="1"/>
        <v>45148</v>
      </c>
      <c r="L15" s="10"/>
      <c r="M15">
        <f t="shared" si="0"/>
        <v>5</v>
      </c>
      <c r="N15">
        <f t="shared" si="4"/>
        <v>5</v>
      </c>
      <c r="S15" s="1"/>
      <c r="V15" s="9">
        <v>45089</v>
      </c>
      <c r="W15" t="s">
        <v>20</v>
      </c>
    </row>
    <row r="16" spans="1:26" x14ac:dyDescent="0.25">
      <c r="H16">
        <v>13</v>
      </c>
      <c r="I16">
        <f t="shared" si="5"/>
        <v>6</v>
      </c>
      <c r="J16">
        <f t="shared" si="3"/>
        <v>5</v>
      </c>
      <c r="K16" s="10">
        <f t="shared" si="1"/>
        <v>45149</v>
      </c>
      <c r="L16" s="10"/>
      <c r="M16">
        <f t="shared" si="0"/>
        <v>6</v>
      </c>
      <c r="N16">
        <f t="shared" si="4"/>
        <v>5</v>
      </c>
      <c r="S16" s="1"/>
      <c r="V16" s="9">
        <v>45090</v>
      </c>
      <c r="W16" t="s">
        <v>21</v>
      </c>
    </row>
    <row r="17" spans="8:23" x14ac:dyDescent="0.25">
      <c r="H17">
        <v>14</v>
      </c>
      <c r="I17">
        <f t="shared" si="5"/>
        <v>7</v>
      </c>
      <c r="J17">
        <f t="shared" si="3"/>
        <v>5</v>
      </c>
      <c r="K17" s="10">
        <f t="shared" si="1"/>
        <v>45150</v>
      </c>
      <c r="L17" s="10"/>
      <c r="M17">
        <f t="shared" si="0"/>
        <v>7</v>
      </c>
      <c r="N17">
        <f t="shared" si="4"/>
        <v>5</v>
      </c>
      <c r="S17" s="1"/>
      <c r="V17" s="9">
        <v>45091</v>
      </c>
      <c r="W17" t="s">
        <v>20</v>
      </c>
    </row>
    <row r="18" spans="8:23" x14ac:dyDescent="0.25">
      <c r="H18">
        <v>15</v>
      </c>
      <c r="I18">
        <f t="shared" si="5"/>
        <v>1</v>
      </c>
      <c r="J18">
        <f t="shared" si="3"/>
        <v>4</v>
      </c>
      <c r="K18" s="10">
        <f t="shared" si="1"/>
        <v>45151</v>
      </c>
      <c r="L18" s="10"/>
      <c r="M18">
        <f t="shared" si="0"/>
        <v>1</v>
      </c>
      <c r="N18">
        <f t="shared" si="4"/>
        <v>4</v>
      </c>
      <c r="S18" s="1"/>
      <c r="V18" s="9">
        <v>45092</v>
      </c>
      <c r="W18" t="s">
        <v>21</v>
      </c>
    </row>
    <row r="19" spans="8:23" x14ac:dyDescent="0.25">
      <c r="H19">
        <v>16</v>
      </c>
      <c r="I19">
        <f t="shared" si="5"/>
        <v>2</v>
      </c>
      <c r="J19">
        <f t="shared" si="3"/>
        <v>4</v>
      </c>
      <c r="K19" s="10">
        <f t="shared" si="1"/>
        <v>45152</v>
      </c>
      <c r="L19" s="10"/>
      <c r="M19" t="e">
        <f t="shared" si="0"/>
        <v>#N/A</v>
      </c>
      <c r="N19">
        <f t="shared" si="4"/>
        <v>4</v>
      </c>
      <c r="S19" s="1"/>
      <c r="V19" s="9">
        <v>45093</v>
      </c>
      <c r="W19" t="s">
        <v>20</v>
      </c>
    </row>
    <row r="20" spans="8:23" x14ac:dyDescent="0.25">
      <c r="H20">
        <v>17</v>
      </c>
      <c r="I20">
        <f t="shared" si="5"/>
        <v>3</v>
      </c>
      <c r="J20">
        <f t="shared" si="3"/>
        <v>4</v>
      </c>
      <c r="K20" s="10">
        <f t="shared" si="1"/>
        <v>45153</v>
      </c>
      <c r="L20" s="10"/>
      <c r="M20">
        <f t="shared" si="0"/>
        <v>3</v>
      </c>
      <c r="N20">
        <f t="shared" si="4"/>
        <v>4</v>
      </c>
      <c r="S20" s="1"/>
      <c r="V20" s="9">
        <v>45094</v>
      </c>
      <c r="W20" t="s">
        <v>20</v>
      </c>
    </row>
    <row r="21" spans="8:23" x14ac:dyDescent="0.25">
      <c r="H21">
        <v>18</v>
      </c>
      <c r="I21">
        <f t="shared" si="5"/>
        <v>4</v>
      </c>
      <c r="J21">
        <f t="shared" si="3"/>
        <v>4</v>
      </c>
      <c r="K21" s="10">
        <f t="shared" si="1"/>
        <v>45154</v>
      </c>
      <c r="L21" s="10"/>
      <c r="M21">
        <f t="shared" si="0"/>
        <v>4</v>
      </c>
      <c r="N21">
        <f t="shared" si="4"/>
        <v>4</v>
      </c>
      <c r="S21" s="1"/>
      <c r="V21" s="9">
        <v>45095</v>
      </c>
      <c r="W21" t="s">
        <v>21</v>
      </c>
    </row>
    <row r="22" spans="8:23" x14ac:dyDescent="0.25">
      <c r="H22">
        <v>19</v>
      </c>
      <c r="I22">
        <f t="shared" si="5"/>
        <v>5</v>
      </c>
      <c r="J22">
        <f t="shared" si="3"/>
        <v>4</v>
      </c>
      <c r="K22" s="10">
        <f t="shared" si="1"/>
        <v>45155</v>
      </c>
      <c r="L22" s="10"/>
      <c r="M22">
        <f t="shared" si="0"/>
        <v>5</v>
      </c>
      <c r="N22">
        <f t="shared" si="4"/>
        <v>4</v>
      </c>
      <c r="S22" s="1"/>
      <c r="V22" s="9">
        <v>45096</v>
      </c>
      <c r="W22" t="s">
        <v>21</v>
      </c>
    </row>
    <row r="23" spans="8:23" x14ac:dyDescent="0.25">
      <c r="H23">
        <v>20</v>
      </c>
      <c r="I23">
        <f t="shared" si="5"/>
        <v>6</v>
      </c>
      <c r="J23">
        <f t="shared" si="3"/>
        <v>4</v>
      </c>
      <c r="K23" s="10">
        <f t="shared" si="1"/>
        <v>45156</v>
      </c>
      <c r="L23" s="10"/>
      <c r="M23">
        <f t="shared" si="0"/>
        <v>6</v>
      </c>
      <c r="N23">
        <f t="shared" si="4"/>
        <v>4</v>
      </c>
      <c r="S23" s="1"/>
      <c r="V23" s="9">
        <v>45097</v>
      </c>
      <c r="W23" t="s">
        <v>20</v>
      </c>
    </row>
    <row r="24" spans="8:23" x14ac:dyDescent="0.25">
      <c r="H24">
        <v>21</v>
      </c>
      <c r="I24">
        <f t="shared" si="5"/>
        <v>7</v>
      </c>
      <c r="J24">
        <f t="shared" si="3"/>
        <v>4</v>
      </c>
      <c r="K24" s="10">
        <f t="shared" si="1"/>
        <v>45157</v>
      </c>
      <c r="L24" s="10"/>
      <c r="M24">
        <f t="shared" si="0"/>
        <v>7</v>
      </c>
      <c r="N24">
        <f t="shared" si="4"/>
        <v>4</v>
      </c>
      <c r="S24" s="1"/>
      <c r="V24" s="9">
        <v>45098</v>
      </c>
      <c r="W24" t="s">
        <v>21</v>
      </c>
    </row>
    <row r="25" spans="8:23" x14ac:dyDescent="0.25">
      <c r="H25">
        <v>22</v>
      </c>
      <c r="I25">
        <f t="shared" si="5"/>
        <v>1</v>
      </c>
      <c r="J25">
        <f t="shared" si="3"/>
        <v>3</v>
      </c>
      <c r="K25" s="10">
        <f t="shared" si="1"/>
        <v>45158</v>
      </c>
      <c r="L25" s="10"/>
      <c r="M25">
        <f t="shared" si="0"/>
        <v>1</v>
      </c>
      <c r="N25">
        <f t="shared" si="4"/>
        <v>3</v>
      </c>
      <c r="S25" s="1"/>
      <c r="V25" s="9">
        <v>45099</v>
      </c>
      <c r="W25" t="s">
        <v>20</v>
      </c>
    </row>
    <row r="26" spans="8:23" x14ac:dyDescent="0.25">
      <c r="H26">
        <v>23</v>
      </c>
      <c r="I26">
        <f t="shared" si="5"/>
        <v>2</v>
      </c>
      <c r="J26">
        <f t="shared" si="3"/>
        <v>3</v>
      </c>
      <c r="K26" s="10">
        <f t="shared" si="1"/>
        <v>45159</v>
      </c>
      <c r="L26" s="10"/>
      <c r="M26">
        <f t="shared" si="0"/>
        <v>2</v>
      </c>
      <c r="N26">
        <f t="shared" si="4"/>
        <v>3</v>
      </c>
      <c r="S26" s="1"/>
      <c r="V26" s="9">
        <v>45100</v>
      </c>
      <c r="W26" t="s">
        <v>20</v>
      </c>
    </row>
    <row r="27" spans="8:23" x14ac:dyDescent="0.25">
      <c r="H27">
        <v>24</v>
      </c>
      <c r="I27">
        <f t="shared" si="5"/>
        <v>3</v>
      </c>
      <c r="J27">
        <f t="shared" si="3"/>
        <v>3</v>
      </c>
      <c r="K27" s="10">
        <f t="shared" si="1"/>
        <v>45160</v>
      </c>
      <c r="L27" s="10"/>
      <c r="M27">
        <f t="shared" si="0"/>
        <v>3</v>
      </c>
      <c r="N27">
        <f t="shared" si="4"/>
        <v>3</v>
      </c>
      <c r="S27" s="1"/>
      <c r="V27" s="9">
        <v>45101</v>
      </c>
      <c r="W27" t="s">
        <v>21</v>
      </c>
    </row>
    <row r="28" spans="8:23" x14ac:dyDescent="0.25">
      <c r="H28">
        <v>25</v>
      </c>
      <c r="I28">
        <f t="shared" si="5"/>
        <v>4</v>
      </c>
      <c r="J28">
        <f t="shared" si="3"/>
        <v>3</v>
      </c>
      <c r="K28" s="10">
        <f t="shared" si="1"/>
        <v>45161</v>
      </c>
      <c r="L28" s="10"/>
      <c r="M28" t="e">
        <f t="shared" si="0"/>
        <v>#N/A</v>
      </c>
      <c r="N28">
        <f t="shared" si="4"/>
        <v>3</v>
      </c>
      <c r="S28" s="1"/>
      <c r="V28" s="9">
        <v>45102</v>
      </c>
      <c r="W28" t="s">
        <v>21</v>
      </c>
    </row>
    <row r="29" spans="8:23" x14ac:dyDescent="0.25">
      <c r="H29">
        <v>26</v>
      </c>
      <c r="I29">
        <f t="shared" si="5"/>
        <v>5</v>
      </c>
      <c r="J29">
        <f t="shared" si="3"/>
        <v>3</v>
      </c>
      <c r="K29" s="10">
        <f t="shared" si="1"/>
        <v>45162</v>
      </c>
      <c r="L29" s="10"/>
      <c r="M29">
        <f t="shared" si="0"/>
        <v>5</v>
      </c>
      <c r="N29">
        <f t="shared" si="4"/>
        <v>3</v>
      </c>
      <c r="S29" s="1"/>
      <c r="V29" s="9">
        <v>45103</v>
      </c>
      <c r="W29" t="s">
        <v>21</v>
      </c>
    </row>
    <row r="30" spans="8:23" x14ac:dyDescent="0.25">
      <c r="H30">
        <v>27</v>
      </c>
      <c r="I30">
        <f t="shared" si="5"/>
        <v>6</v>
      </c>
      <c r="J30">
        <f t="shared" si="3"/>
        <v>3</v>
      </c>
      <c r="K30" s="10">
        <f t="shared" si="1"/>
        <v>45163</v>
      </c>
      <c r="L30" s="10"/>
      <c r="M30">
        <f t="shared" si="0"/>
        <v>6</v>
      </c>
      <c r="N30">
        <f t="shared" si="4"/>
        <v>3</v>
      </c>
      <c r="S30" s="1"/>
      <c r="V30" s="9">
        <v>45104</v>
      </c>
      <c r="W30" t="s">
        <v>20</v>
      </c>
    </row>
    <row r="31" spans="8:23" x14ac:dyDescent="0.25">
      <c r="H31">
        <v>28</v>
      </c>
      <c r="I31">
        <f t="shared" si="5"/>
        <v>7</v>
      </c>
      <c r="J31">
        <f t="shared" si="3"/>
        <v>3</v>
      </c>
      <c r="K31" s="10">
        <f t="shared" si="1"/>
        <v>45164</v>
      </c>
      <c r="L31" s="10"/>
      <c r="M31">
        <f t="shared" si="0"/>
        <v>7</v>
      </c>
      <c r="N31">
        <f t="shared" si="4"/>
        <v>3</v>
      </c>
      <c r="S31" s="1"/>
      <c r="V31" s="9">
        <v>45105</v>
      </c>
      <c r="W31" t="s">
        <v>20</v>
      </c>
    </row>
    <row r="32" spans="8:23" x14ac:dyDescent="0.25">
      <c r="H32">
        <v>29</v>
      </c>
      <c r="I32">
        <f t="shared" si="5"/>
        <v>1</v>
      </c>
      <c r="J32">
        <f t="shared" si="3"/>
        <v>2</v>
      </c>
      <c r="K32" s="10">
        <f t="shared" si="1"/>
        <v>45165</v>
      </c>
      <c r="L32" s="10"/>
      <c r="M32">
        <f t="shared" si="0"/>
        <v>1</v>
      </c>
      <c r="N32">
        <f t="shared" si="4"/>
        <v>2</v>
      </c>
      <c r="S32" s="1"/>
      <c r="V32" s="9">
        <v>45106</v>
      </c>
      <c r="W32" t="s">
        <v>20</v>
      </c>
    </row>
    <row r="33" spans="8:23" x14ac:dyDescent="0.25">
      <c r="H33">
        <v>30</v>
      </c>
      <c r="I33">
        <f t="shared" si="5"/>
        <v>2</v>
      </c>
      <c r="J33">
        <f t="shared" si="3"/>
        <v>2</v>
      </c>
      <c r="K33" s="10">
        <f t="shared" si="1"/>
        <v>45166</v>
      </c>
      <c r="L33" s="10"/>
      <c r="M33" t="e">
        <f t="shared" si="0"/>
        <v>#N/A</v>
      </c>
      <c r="N33">
        <f t="shared" si="4"/>
        <v>2</v>
      </c>
      <c r="S33" s="1"/>
      <c r="V33" s="9">
        <v>45107</v>
      </c>
      <c r="W33" t="s">
        <v>21</v>
      </c>
    </row>
    <row r="34" spans="8:23" x14ac:dyDescent="0.25">
      <c r="H34">
        <v>31</v>
      </c>
      <c r="I34">
        <f t="shared" si="5"/>
        <v>3</v>
      </c>
      <c r="J34">
        <f t="shared" si="3"/>
        <v>2</v>
      </c>
      <c r="K34" s="10">
        <f t="shared" si="1"/>
        <v>45167</v>
      </c>
      <c r="L34" s="10"/>
      <c r="M34" t="e">
        <f t="shared" si="0"/>
        <v>#N/A</v>
      </c>
      <c r="N34">
        <f t="shared" si="4"/>
        <v>2</v>
      </c>
      <c r="S34" s="1"/>
      <c r="V34" s="9">
        <v>45108</v>
      </c>
      <c r="W34" t="s">
        <v>20</v>
      </c>
    </row>
    <row r="35" spans="8:23" x14ac:dyDescent="0.25">
      <c r="H35">
        <v>32</v>
      </c>
      <c r="I35">
        <f t="shared" si="5"/>
        <v>4</v>
      </c>
      <c r="J35">
        <f t="shared" si="3"/>
        <v>2</v>
      </c>
      <c r="K35" s="10">
        <f t="shared" si="1"/>
        <v>45168</v>
      </c>
      <c r="L35" s="10"/>
      <c r="M35">
        <f t="shared" si="0"/>
        <v>4</v>
      </c>
      <c r="N35">
        <f t="shared" si="4"/>
        <v>2</v>
      </c>
      <c r="S35" s="1"/>
      <c r="V35" s="9">
        <v>45109</v>
      </c>
      <c r="W35" t="s">
        <v>20</v>
      </c>
    </row>
    <row r="36" spans="8:23" x14ac:dyDescent="0.25">
      <c r="H36">
        <v>33</v>
      </c>
      <c r="I36">
        <f t="shared" si="5"/>
        <v>5</v>
      </c>
      <c r="J36">
        <f t="shared" si="3"/>
        <v>2</v>
      </c>
      <c r="K36" s="10">
        <f t="shared" si="1"/>
        <v>45169</v>
      </c>
      <c r="L36" s="10"/>
      <c r="M36">
        <f t="shared" si="0"/>
        <v>5</v>
      </c>
      <c r="N36">
        <f t="shared" si="4"/>
        <v>2</v>
      </c>
      <c r="S36" s="1"/>
      <c r="V36" s="9">
        <v>45110</v>
      </c>
      <c r="W36" t="s">
        <v>20</v>
      </c>
    </row>
    <row r="37" spans="8:23" x14ac:dyDescent="0.25">
      <c r="H37">
        <v>34</v>
      </c>
      <c r="I37">
        <f t="shared" si="5"/>
        <v>6</v>
      </c>
      <c r="J37">
        <f t="shared" si="3"/>
        <v>2</v>
      </c>
      <c r="K37" s="10">
        <f t="shared" si="1"/>
        <v>45170</v>
      </c>
      <c r="L37" s="10"/>
      <c r="M37" t="e">
        <f t="shared" si="0"/>
        <v>#N/A</v>
      </c>
      <c r="N37">
        <f t="shared" si="4"/>
        <v>2</v>
      </c>
      <c r="S37" s="1"/>
      <c r="V37" s="9">
        <v>45111</v>
      </c>
      <c r="W37" t="s">
        <v>21</v>
      </c>
    </row>
    <row r="38" spans="8:23" x14ac:dyDescent="0.25">
      <c r="H38">
        <v>35</v>
      </c>
      <c r="I38">
        <f t="shared" si="5"/>
        <v>7</v>
      </c>
      <c r="J38">
        <f t="shared" si="3"/>
        <v>2</v>
      </c>
      <c r="K38" s="10">
        <f t="shared" si="1"/>
        <v>45171</v>
      </c>
      <c r="L38" s="10"/>
      <c r="M38" t="e">
        <f t="shared" si="0"/>
        <v>#N/A</v>
      </c>
      <c r="N38">
        <f t="shared" si="4"/>
        <v>2</v>
      </c>
      <c r="S38" s="1"/>
      <c r="V38" s="9">
        <v>45112</v>
      </c>
      <c r="W38" t="s">
        <v>20</v>
      </c>
    </row>
    <row r="39" spans="8:23" x14ac:dyDescent="0.25">
      <c r="H39">
        <v>36</v>
      </c>
      <c r="I39">
        <f t="shared" si="5"/>
        <v>1</v>
      </c>
      <c r="J39">
        <f t="shared" si="3"/>
        <v>1</v>
      </c>
      <c r="K39" s="10">
        <f t="shared" si="1"/>
        <v>45172</v>
      </c>
      <c r="L39" s="10"/>
      <c r="M39" t="e">
        <f t="shared" si="0"/>
        <v>#N/A</v>
      </c>
      <c r="N39">
        <f t="shared" si="4"/>
        <v>1</v>
      </c>
      <c r="S39" s="1"/>
      <c r="V39" s="9">
        <v>45113</v>
      </c>
      <c r="W39" t="s">
        <v>20</v>
      </c>
    </row>
    <row r="40" spans="8:23" x14ac:dyDescent="0.25">
      <c r="H40">
        <v>37</v>
      </c>
      <c r="I40">
        <f t="shared" si="5"/>
        <v>2</v>
      </c>
      <c r="J40">
        <f t="shared" si="3"/>
        <v>1</v>
      </c>
      <c r="K40" s="10">
        <f t="shared" si="1"/>
        <v>45173</v>
      </c>
      <c r="L40" s="10"/>
      <c r="M40" t="e">
        <f t="shared" si="0"/>
        <v>#N/A</v>
      </c>
      <c r="N40">
        <f t="shared" si="4"/>
        <v>1</v>
      </c>
      <c r="S40" s="1"/>
      <c r="V40" s="9">
        <v>45114</v>
      </c>
      <c r="W40" t="s">
        <v>20</v>
      </c>
    </row>
    <row r="41" spans="8:23" x14ac:dyDescent="0.25">
      <c r="H41">
        <v>38</v>
      </c>
      <c r="I41">
        <f t="shared" si="5"/>
        <v>3</v>
      </c>
      <c r="J41">
        <f t="shared" si="3"/>
        <v>1</v>
      </c>
      <c r="K41" s="10">
        <f t="shared" si="1"/>
        <v>45174</v>
      </c>
      <c r="L41" s="10"/>
      <c r="M41" t="e">
        <f t="shared" si="0"/>
        <v>#N/A</v>
      </c>
      <c r="N41">
        <f t="shared" si="4"/>
        <v>1</v>
      </c>
      <c r="S41" s="1"/>
      <c r="V41" s="9">
        <v>45115</v>
      </c>
      <c r="W41" t="s">
        <v>20</v>
      </c>
    </row>
    <row r="42" spans="8:23" x14ac:dyDescent="0.25">
      <c r="H42">
        <v>39</v>
      </c>
      <c r="I42">
        <f t="shared" si="5"/>
        <v>4</v>
      </c>
      <c r="J42">
        <f t="shared" si="3"/>
        <v>1</v>
      </c>
      <c r="K42" s="10">
        <f t="shared" si="1"/>
        <v>45175</v>
      </c>
      <c r="L42" s="10"/>
      <c r="M42" t="e">
        <f t="shared" si="0"/>
        <v>#N/A</v>
      </c>
      <c r="N42">
        <f t="shared" si="4"/>
        <v>1</v>
      </c>
      <c r="S42" s="1"/>
      <c r="V42" s="9">
        <v>45116</v>
      </c>
      <c r="W42" t="s">
        <v>20</v>
      </c>
    </row>
    <row r="43" spans="8:23" x14ac:dyDescent="0.25">
      <c r="H43">
        <v>40</v>
      </c>
      <c r="I43">
        <f t="shared" si="5"/>
        <v>5</v>
      </c>
      <c r="J43">
        <f t="shared" si="3"/>
        <v>1</v>
      </c>
      <c r="K43" s="10">
        <f t="shared" si="1"/>
        <v>45176</v>
      </c>
      <c r="L43" s="10"/>
      <c r="M43" t="e">
        <f t="shared" si="0"/>
        <v>#N/A</v>
      </c>
      <c r="N43">
        <f t="shared" si="4"/>
        <v>1</v>
      </c>
      <c r="S43" s="1"/>
      <c r="V43" s="9">
        <v>45117</v>
      </c>
      <c r="W43" t="s">
        <v>20</v>
      </c>
    </row>
    <row r="44" spans="8:23" x14ac:dyDescent="0.25">
      <c r="H44">
        <v>41</v>
      </c>
      <c r="I44">
        <f t="shared" si="5"/>
        <v>6</v>
      </c>
      <c r="J44">
        <f t="shared" si="3"/>
        <v>1</v>
      </c>
      <c r="K44" s="10">
        <f t="shared" si="1"/>
        <v>45177</v>
      </c>
      <c r="L44" s="10"/>
      <c r="M44" t="e">
        <f t="shared" si="0"/>
        <v>#N/A</v>
      </c>
      <c r="N44">
        <f t="shared" si="4"/>
        <v>1</v>
      </c>
      <c r="S44" s="1"/>
      <c r="V44" s="9">
        <v>45118</v>
      </c>
      <c r="W44" t="s">
        <v>21</v>
      </c>
    </row>
    <row r="45" spans="8:23" x14ac:dyDescent="0.25">
      <c r="H45">
        <v>42</v>
      </c>
      <c r="I45">
        <f t="shared" si="5"/>
        <v>7</v>
      </c>
      <c r="J45">
        <f t="shared" si="3"/>
        <v>1</v>
      </c>
      <c r="K45" s="10">
        <f t="shared" si="1"/>
        <v>45178</v>
      </c>
      <c r="L45" s="10"/>
      <c r="M45" t="e">
        <f t="shared" si="0"/>
        <v>#N/A</v>
      </c>
      <c r="N45">
        <f t="shared" si="4"/>
        <v>1</v>
      </c>
      <c r="S45" s="1"/>
      <c r="V45" s="9">
        <v>45119</v>
      </c>
      <c r="W45" t="s">
        <v>20</v>
      </c>
    </row>
    <row r="46" spans="8:23" x14ac:dyDescent="0.25">
      <c r="S46" s="1"/>
      <c r="V46" s="9">
        <v>45120</v>
      </c>
      <c r="W46" t="s">
        <v>20</v>
      </c>
    </row>
    <row r="47" spans="8:23" x14ac:dyDescent="0.25">
      <c r="S47" s="1"/>
      <c r="V47" s="9">
        <v>45121</v>
      </c>
      <c r="W47" t="s">
        <v>20</v>
      </c>
    </row>
    <row r="48" spans="8:23" x14ac:dyDescent="0.25">
      <c r="S48" s="1"/>
      <c r="V48" s="9">
        <v>45122</v>
      </c>
      <c r="W48" t="s">
        <v>21</v>
      </c>
    </row>
    <row r="49" spans="19:23" x14ac:dyDescent="0.25">
      <c r="S49" s="1"/>
      <c r="V49" s="9">
        <v>45123</v>
      </c>
      <c r="W49" t="s">
        <v>20</v>
      </c>
    </row>
    <row r="50" spans="19:23" x14ac:dyDescent="0.25">
      <c r="S50" s="1"/>
      <c r="V50" s="9">
        <v>45124</v>
      </c>
      <c r="W50" t="s">
        <v>21</v>
      </c>
    </row>
    <row r="51" spans="19:23" x14ac:dyDescent="0.25">
      <c r="S51" s="1"/>
      <c r="V51" s="9">
        <v>45125</v>
      </c>
      <c r="W51" t="s">
        <v>21</v>
      </c>
    </row>
    <row r="52" spans="19:23" x14ac:dyDescent="0.25">
      <c r="S52" s="1"/>
      <c r="V52" s="9">
        <v>45126</v>
      </c>
      <c r="W52" t="s">
        <v>21</v>
      </c>
    </row>
    <row r="53" spans="19:23" x14ac:dyDescent="0.25">
      <c r="S53" s="1"/>
      <c r="V53" s="9">
        <v>45127</v>
      </c>
      <c r="W53" t="s">
        <v>20</v>
      </c>
    </row>
    <row r="54" spans="19:23" x14ac:dyDescent="0.25">
      <c r="S54" s="1"/>
      <c r="V54" s="9">
        <v>45128</v>
      </c>
      <c r="W54" t="s">
        <v>21</v>
      </c>
    </row>
    <row r="55" spans="19:23" x14ac:dyDescent="0.25">
      <c r="S55" s="1"/>
      <c r="V55" s="9">
        <v>45129</v>
      </c>
      <c r="W55" t="s">
        <v>20</v>
      </c>
    </row>
    <row r="56" spans="19:23" x14ac:dyDescent="0.25">
      <c r="S56" s="1"/>
      <c r="V56" s="9">
        <v>45130</v>
      </c>
      <c r="W56" t="s">
        <v>21</v>
      </c>
    </row>
    <row r="57" spans="19:23" x14ac:dyDescent="0.25">
      <c r="S57" s="1"/>
      <c r="V57" s="9">
        <v>45131</v>
      </c>
      <c r="W57" t="s">
        <v>20</v>
      </c>
    </row>
    <row r="58" spans="19:23" x14ac:dyDescent="0.25">
      <c r="S58" s="1"/>
      <c r="V58" s="9">
        <v>45132</v>
      </c>
      <c r="W58" t="s">
        <v>20</v>
      </c>
    </row>
    <row r="59" spans="19:23" x14ac:dyDescent="0.25">
      <c r="S59" s="1"/>
      <c r="V59" s="9">
        <v>45133</v>
      </c>
      <c r="W59" t="s">
        <v>20</v>
      </c>
    </row>
    <row r="60" spans="19:23" x14ac:dyDescent="0.25">
      <c r="S60" s="1"/>
      <c r="V60" s="9">
        <v>45134</v>
      </c>
      <c r="W60" t="s">
        <v>20</v>
      </c>
    </row>
    <row r="61" spans="19:23" x14ac:dyDescent="0.25">
      <c r="S61" s="1"/>
      <c r="V61" s="9">
        <v>45135</v>
      </c>
      <c r="W61" t="s">
        <v>21</v>
      </c>
    </row>
    <row r="62" spans="19:23" x14ac:dyDescent="0.25">
      <c r="S62" s="1"/>
      <c r="V62" s="9">
        <v>45136</v>
      </c>
      <c r="W62" t="s">
        <v>20</v>
      </c>
    </row>
    <row r="63" spans="19:23" x14ac:dyDescent="0.25">
      <c r="S63" s="1"/>
      <c r="V63" s="9">
        <v>45137</v>
      </c>
      <c r="W63" t="s">
        <v>20</v>
      </c>
    </row>
    <row r="64" spans="19:23" x14ac:dyDescent="0.25">
      <c r="S64" s="1"/>
      <c r="V64" s="9">
        <v>45138</v>
      </c>
      <c r="W64" t="s">
        <v>20</v>
      </c>
    </row>
    <row r="65" spans="19:23" x14ac:dyDescent="0.25">
      <c r="S65" s="1"/>
      <c r="V65" s="9">
        <v>45139</v>
      </c>
      <c r="W65" t="s">
        <v>21</v>
      </c>
    </row>
    <row r="66" spans="19:23" x14ac:dyDescent="0.25">
      <c r="S66" s="1"/>
      <c r="V66" s="9">
        <v>45140</v>
      </c>
      <c r="W66" t="s">
        <v>21</v>
      </c>
    </row>
    <row r="67" spans="19:23" x14ac:dyDescent="0.25">
      <c r="S67" s="1"/>
      <c r="V67" s="9">
        <v>45141</v>
      </c>
      <c r="W67" t="s">
        <v>21</v>
      </c>
    </row>
    <row r="68" spans="19:23" x14ac:dyDescent="0.25">
      <c r="S68" s="1"/>
      <c r="V68" s="9">
        <v>45142</v>
      </c>
      <c r="W68" t="s">
        <v>21</v>
      </c>
    </row>
    <row r="69" spans="19:23" x14ac:dyDescent="0.25">
      <c r="S69" s="1"/>
      <c r="V69" s="9">
        <v>45143</v>
      </c>
      <c r="W69" t="s">
        <v>21</v>
      </c>
    </row>
    <row r="70" spans="19:23" x14ac:dyDescent="0.25">
      <c r="S70" s="1"/>
      <c r="V70" s="9">
        <v>45144</v>
      </c>
      <c r="W70" t="s">
        <v>21</v>
      </c>
    </row>
    <row r="71" spans="19:23" x14ac:dyDescent="0.25">
      <c r="S71" s="1"/>
      <c r="V71" s="9">
        <v>45145</v>
      </c>
      <c r="W71" t="s">
        <v>21</v>
      </c>
    </row>
    <row r="72" spans="19:23" x14ac:dyDescent="0.25">
      <c r="S72" s="1"/>
      <c r="V72" s="9">
        <v>45146</v>
      </c>
      <c r="W72" t="s">
        <v>20</v>
      </c>
    </row>
    <row r="73" spans="19:23" x14ac:dyDescent="0.25">
      <c r="S73" s="1"/>
      <c r="V73" s="9">
        <v>45147</v>
      </c>
      <c r="W73" t="s">
        <v>20</v>
      </c>
    </row>
    <row r="74" spans="19:23" x14ac:dyDescent="0.25">
      <c r="S74" s="1"/>
      <c r="V74" s="9">
        <v>45148</v>
      </c>
      <c r="W74" t="s">
        <v>20</v>
      </c>
    </row>
    <row r="75" spans="19:23" x14ac:dyDescent="0.25">
      <c r="S75" s="1"/>
      <c r="V75" s="9">
        <v>45149</v>
      </c>
      <c r="W75" t="s">
        <v>20</v>
      </c>
    </row>
    <row r="76" spans="19:23" x14ac:dyDescent="0.25">
      <c r="S76" s="1"/>
      <c r="V76" s="9">
        <v>45150</v>
      </c>
      <c r="W76" t="s">
        <v>20</v>
      </c>
    </row>
    <row r="77" spans="19:23" x14ac:dyDescent="0.25">
      <c r="S77" s="1"/>
      <c r="V77" s="9">
        <v>45151</v>
      </c>
      <c r="W77" t="s">
        <v>20</v>
      </c>
    </row>
    <row r="78" spans="19:23" x14ac:dyDescent="0.25">
      <c r="S78" s="1"/>
      <c r="V78" s="9">
        <v>45152</v>
      </c>
      <c r="W78" t="s">
        <v>21</v>
      </c>
    </row>
    <row r="79" spans="19:23" x14ac:dyDescent="0.25">
      <c r="S79" s="1"/>
      <c r="V79" s="9">
        <v>45153</v>
      </c>
      <c r="W79" t="s">
        <v>20</v>
      </c>
    </row>
    <row r="80" spans="19:23" x14ac:dyDescent="0.25">
      <c r="S80" s="1"/>
      <c r="V80" s="9">
        <v>45154</v>
      </c>
      <c r="W80" t="s">
        <v>20</v>
      </c>
    </row>
    <row r="81" spans="19:23" x14ac:dyDescent="0.25">
      <c r="S81" s="1"/>
      <c r="V81" s="9">
        <v>45155</v>
      </c>
      <c r="W81" t="s">
        <v>20</v>
      </c>
    </row>
    <row r="82" spans="19:23" x14ac:dyDescent="0.25">
      <c r="S82" s="1"/>
      <c r="V82" s="9">
        <v>45156</v>
      </c>
      <c r="W82" t="s">
        <v>20</v>
      </c>
    </row>
    <row r="83" spans="19:23" x14ac:dyDescent="0.25">
      <c r="S83" s="1"/>
      <c r="V83" s="9">
        <v>45157</v>
      </c>
      <c r="W83" t="s">
        <v>20</v>
      </c>
    </row>
    <row r="84" spans="19:23" x14ac:dyDescent="0.25">
      <c r="S84" s="1"/>
      <c r="V84" s="9">
        <v>45158</v>
      </c>
      <c r="W84" t="s">
        <v>20</v>
      </c>
    </row>
    <row r="85" spans="19:23" x14ac:dyDescent="0.25">
      <c r="S85" s="1"/>
      <c r="V85" s="9">
        <v>45159</v>
      </c>
      <c r="W85" t="s">
        <v>20</v>
      </c>
    </row>
    <row r="86" spans="19:23" x14ac:dyDescent="0.25">
      <c r="S86" s="1"/>
      <c r="V86" s="9">
        <v>45160</v>
      </c>
      <c r="W86" t="s">
        <v>20</v>
      </c>
    </row>
    <row r="87" spans="19:23" x14ac:dyDescent="0.25">
      <c r="S87" s="1"/>
      <c r="V87" s="9">
        <v>45161</v>
      </c>
      <c r="W87" t="s">
        <v>21</v>
      </c>
    </row>
    <row r="88" spans="19:23" x14ac:dyDescent="0.25">
      <c r="S88" s="1"/>
      <c r="V88" s="9">
        <v>45162</v>
      </c>
      <c r="W88" t="s">
        <v>20</v>
      </c>
    </row>
    <row r="89" spans="19:23" x14ac:dyDescent="0.25">
      <c r="S89" s="1"/>
      <c r="V89" s="9">
        <v>45163</v>
      </c>
      <c r="W89" t="s">
        <v>20</v>
      </c>
    </row>
    <row r="90" spans="19:23" x14ac:dyDescent="0.25">
      <c r="S90" s="1"/>
      <c r="V90" s="9">
        <v>45164</v>
      </c>
      <c r="W90" t="s">
        <v>20</v>
      </c>
    </row>
    <row r="91" spans="19:23" x14ac:dyDescent="0.25">
      <c r="S91" s="1"/>
      <c r="V91" s="9">
        <v>45165</v>
      </c>
      <c r="W91" t="s">
        <v>20</v>
      </c>
    </row>
    <row r="92" spans="19:23" x14ac:dyDescent="0.25">
      <c r="S92" s="1"/>
      <c r="V92" s="9">
        <v>45166</v>
      </c>
      <c r="W92" t="s">
        <v>21</v>
      </c>
    </row>
    <row r="93" spans="19:23" x14ac:dyDescent="0.25">
      <c r="S93" s="1"/>
      <c r="V93" s="9">
        <v>45167</v>
      </c>
      <c r="W93" t="s">
        <v>21</v>
      </c>
    </row>
    <row r="94" spans="19:23" x14ac:dyDescent="0.25">
      <c r="S94" s="1"/>
      <c r="V94" s="9">
        <v>45168</v>
      </c>
      <c r="W94" t="s">
        <v>20</v>
      </c>
    </row>
    <row r="95" spans="19:23" x14ac:dyDescent="0.25">
      <c r="S95" s="1"/>
      <c r="V95" s="9">
        <v>45169</v>
      </c>
      <c r="W95" t="s">
        <v>20</v>
      </c>
    </row>
    <row r="96" spans="19:23" x14ac:dyDescent="0.25">
      <c r="S96" s="1"/>
    </row>
    <row r="97" spans="19:19" x14ac:dyDescent="0.25">
      <c r="S97" s="1"/>
    </row>
    <row r="98" spans="19:19" x14ac:dyDescent="0.25">
      <c r="S98" s="1"/>
    </row>
    <row r="99" spans="19:19" x14ac:dyDescent="0.25">
      <c r="S99" s="1"/>
    </row>
    <row r="100" spans="19:19" x14ac:dyDescent="0.25">
      <c r="S100" s="1"/>
    </row>
    <row r="101" spans="19:19" x14ac:dyDescent="0.25">
      <c r="S101" s="1"/>
    </row>
    <row r="102" spans="19:19" x14ac:dyDescent="0.25">
      <c r="S102" s="1"/>
    </row>
    <row r="103" spans="19:19" x14ac:dyDescent="0.25">
      <c r="S103" s="1"/>
    </row>
  </sheetData>
  <phoneticPr fontId="3" type="noConversion"/>
  <dataValidations count="1">
    <dataValidation type="list" allowBlank="1" showInputMessage="1" showErrorMessage="1" sqref="T6" xr:uid="{0CCC6725-FB9D-4F3C-B35E-85E24D37734A}">
      <formula1>$Y$4:$Y$10</formula1>
    </dataValidation>
  </dataValidations>
  <hyperlinks>
    <hyperlink ref="A1" location="'TOC Gallery'!A1" tooltip="Go To: Table of Contents" display="'TOC Gallery'!A1" xr:uid="{A4DE55C7-EAED-429F-B6A3-6FDBDF916A53}"/>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6385" r:id="rId3" name="Spinner 1">
              <controlPr defaultSize="0" autoPict="0">
                <anchor moveWithCells="1" sizeWithCells="1">
                  <from>
                    <xdr:col>4</xdr:col>
                    <xdr:colOff>190500</xdr:colOff>
                    <xdr:row>2</xdr:row>
                    <xdr:rowOff>9525</xdr:rowOff>
                  </from>
                  <to>
                    <xdr:col>4</xdr:col>
                    <xdr:colOff>333375</xdr:colOff>
                    <xdr:row>3</xdr:row>
                    <xdr:rowOff>57150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88F0E-0535-4E1C-9E52-16EB0039B6BA}">
  <sheetPr>
    <tabColor theme="1" tint="0.34998626667073579"/>
  </sheetPr>
  <dimension ref="A1:AC103"/>
  <sheetViews>
    <sheetView workbookViewId="0">
      <selection activeCell="M4" sqref="M4"/>
    </sheetView>
  </sheetViews>
  <sheetFormatPr defaultRowHeight="15" x14ac:dyDescent="0.25"/>
  <cols>
    <col min="1" max="1" width="2.7109375" style="30" customWidth="1"/>
    <col min="2" max="5" width="9.140625" style="30"/>
    <col min="6" max="6" width="9.140625" style="31"/>
    <col min="11" max="11" width="10.28515625" bestFit="1" customWidth="1"/>
    <col min="12" max="15" width="10.28515625" customWidth="1"/>
    <col min="19" max="19" width="10.28515625" bestFit="1" customWidth="1"/>
    <col min="22" max="22" width="10.28515625" bestFit="1" customWidth="1"/>
    <col min="23" max="23" width="11.5703125" bestFit="1" customWidth="1"/>
    <col min="24" max="24" width="10.7109375" bestFit="1" customWidth="1"/>
    <col min="25" max="26" width="9.7109375" bestFit="1" customWidth="1"/>
    <col min="29" max="29" width="14.5703125" bestFit="1" customWidth="1"/>
  </cols>
  <sheetData>
    <row r="1" spans="1:29" ht="18.75" x14ac:dyDescent="0.3">
      <c r="A1" s="28">
        <v>3</v>
      </c>
      <c r="B1" s="29" t="s">
        <v>32</v>
      </c>
      <c r="H1" s="13" t="s">
        <v>1</v>
      </c>
      <c r="I1" s="27"/>
      <c r="J1" s="27"/>
      <c r="K1" s="27"/>
      <c r="L1" s="27"/>
      <c r="M1" s="27"/>
      <c r="N1" s="27"/>
      <c r="O1" s="27"/>
      <c r="P1" s="27"/>
      <c r="Q1" s="27"/>
      <c r="R1" s="27"/>
      <c r="S1" s="27"/>
      <c r="T1" s="27"/>
      <c r="U1" s="27"/>
      <c r="V1" s="27"/>
      <c r="W1" s="27"/>
      <c r="X1" s="27"/>
      <c r="Y1" s="27"/>
      <c r="Z1" s="27"/>
    </row>
    <row r="2" spans="1:29" x14ac:dyDescent="0.25">
      <c r="H2" s="33" t="s">
        <v>51</v>
      </c>
      <c r="I2" s="34"/>
      <c r="J2" s="34"/>
      <c r="K2" s="34"/>
      <c r="M2" s="32" t="s">
        <v>68</v>
      </c>
      <c r="N2" s="11"/>
      <c r="P2" s="20" t="s">
        <v>65</v>
      </c>
      <c r="Q2" s="21"/>
      <c r="S2" s="25" t="s">
        <v>35</v>
      </c>
      <c r="T2" s="26"/>
      <c r="V2" s="23" t="s">
        <v>67</v>
      </c>
      <c r="W2" s="24"/>
      <c r="Y2" s="22" t="s">
        <v>66</v>
      </c>
      <c r="Z2" s="22"/>
      <c r="AB2" s="33" t="s">
        <v>77</v>
      </c>
      <c r="AC2" s="33"/>
    </row>
    <row r="3" spans="1:29" x14ac:dyDescent="0.25">
      <c r="H3" s="2" t="s">
        <v>64</v>
      </c>
      <c r="I3" s="2" t="s">
        <v>15</v>
      </c>
      <c r="J3" s="2" t="s">
        <v>16</v>
      </c>
      <c r="K3" s="2" t="s">
        <v>19</v>
      </c>
      <c r="L3" s="2"/>
      <c r="M3" s="2" t="s">
        <v>15</v>
      </c>
      <c r="N3" s="2" t="s">
        <v>16</v>
      </c>
      <c r="O3" s="2"/>
      <c r="P3" s="2" t="s">
        <v>15</v>
      </c>
      <c r="Q3" s="2" t="s">
        <v>16</v>
      </c>
      <c r="R3" s="2"/>
      <c r="S3" s="2" t="s">
        <v>79</v>
      </c>
      <c r="T3" s="2" t="s">
        <v>17</v>
      </c>
      <c r="U3" s="2"/>
      <c r="V3" s="2" t="s">
        <v>33</v>
      </c>
      <c r="W3" s="9">
        <f>DATE(1900,W5,1)</f>
        <v>45108</v>
      </c>
      <c r="Y3" s="2" t="s">
        <v>18</v>
      </c>
      <c r="Z3" s="2" t="s">
        <v>0</v>
      </c>
      <c r="AB3" s="2" t="s">
        <v>22</v>
      </c>
      <c r="AC3" s="2" t="s">
        <v>78</v>
      </c>
    </row>
    <row r="4" spans="1:29" x14ac:dyDescent="0.25">
      <c r="H4">
        <v>1</v>
      </c>
      <c r="I4">
        <v>1</v>
      </c>
      <c r="J4">
        <v>6</v>
      </c>
      <c r="K4" s="10">
        <f t="shared" ref="K4:K45" si="0">$W$3-WEEKDAY($W$3,$W$7)+H4</f>
        <v>45102</v>
      </c>
      <c r="L4" s="10"/>
      <c r="M4" s="10">
        <f t="shared" ref="M4:M45" si="1">IF(MONTH($W$3)&lt;&gt;MONTH(K4),I4,NA())</f>
        <v>1</v>
      </c>
      <c r="N4">
        <v>6</v>
      </c>
      <c r="O4" s="10"/>
      <c r="P4" t="e">
        <f t="shared" ref="P4:P45" si="2">IF(COUNTIFS($Y$4:$Y$95,$K4,$Z$4:$Z$95,"Yes")&gt;0,I4,NA())</f>
        <v>#N/A</v>
      </c>
      <c r="Q4">
        <v>6</v>
      </c>
      <c r="S4" t="str">
        <f t="shared" ref="S4:S10" si="3">LEFT(TEXT(K4,"DDD"),1)</f>
        <v>S</v>
      </c>
      <c r="T4">
        <v>0</v>
      </c>
      <c r="V4" s="2" t="s">
        <v>34</v>
      </c>
      <c r="W4" t="str">
        <f>TEXT(W3,"mmmm yyyy")</f>
        <v>July 2023</v>
      </c>
      <c r="Y4" s="9">
        <v>45078</v>
      </c>
      <c r="Z4" t="s">
        <v>21</v>
      </c>
      <c r="AB4" t="s">
        <v>75</v>
      </c>
      <c r="AC4">
        <v>1</v>
      </c>
    </row>
    <row r="5" spans="1:29" x14ac:dyDescent="0.25">
      <c r="H5">
        <v>2</v>
      </c>
      <c r="I5">
        <v>2</v>
      </c>
      <c r="J5">
        <v>6</v>
      </c>
      <c r="K5" s="10">
        <f t="shared" si="0"/>
        <v>45103</v>
      </c>
      <c r="L5" s="10"/>
      <c r="M5" s="10">
        <f t="shared" si="1"/>
        <v>2</v>
      </c>
      <c r="N5">
        <v>6</v>
      </c>
      <c r="O5" s="10"/>
      <c r="P5" t="e">
        <f t="shared" si="2"/>
        <v>#N/A</v>
      </c>
      <c r="Q5">
        <v>6</v>
      </c>
      <c r="S5" t="str">
        <f t="shared" si="3"/>
        <v>M</v>
      </c>
      <c r="T5">
        <v>0</v>
      </c>
      <c r="V5" s="19" t="s">
        <v>52</v>
      </c>
      <c r="W5">
        <v>1483</v>
      </c>
      <c r="Y5" s="9">
        <v>45079</v>
      </c>
      <c r="Z5" t="s">
        <v>20</v>
      </c>
      <c r="AB5" t="s">
        <v>69</v>
      </c>
      <c r="AC5">
        <v>11</v>
      </c>
    </row>
    <row r="6" spans="1:29" x14ac:dyDescent="0.25">
      <c r="H6">
        <v>3</v>
      </c>
      <c r="I6">
        <v>3</v>
      </c>
      <c r="J6">
        <v>6</v>
      </c>
      <c r="K6" s="10">
        <f t="shared" si="0"/>
        <v>45104</v>
      </c>
      <c r="L6" s="10"/>
      <c r="M6" s="10">
        <f t="shared" si="1"/>
        <v>3</v>
      </c>
      <c r="N6">
        <v>6</v>
      </c>
      <c r="O6" s="10"/>
      <c r="P6">
        <f t="shared" si="2"/>
        <v>3</v>
      </c>
      <c r="Q6">
        <v>6</v>
      </c>
      <c r="S6" t="str">
        <f t="shared" si="3"/>
        <v>T</v>
      </c>
      <c r="T6">
        <v>0</v>
      </c>
      <c r="V6" s="19" t="s">
        <v>33</v>
      </c>
      <c r="W6" t="s">
        <v>75</v>
      </c>
      <c r="Y6" s="9">
        <v>45080</v>
      </c>
      <c r="Z6" t="s">
        <v>21</v>
      </c>
      <c r="AB6" t="s">
        <v>70</v>
      </c>
      <c r="AC6">
        <v>12</v>
      </c>
    </row>
    <row r="7" spans="1:29" x14ac:dyDescent="0.25">
      <c r="H7">
        <v>4</v>
      </c>
      <c r="I7">
        <v>4</v>
      </c>
      <c r="J7">
        <v>6</v>
      </c>
      <c r="K7" s="10">
        <f t="shared" si="0"/>
        <v>45105</v>
      </c>
      <c r="L7" s="10"/>
      <c r="M7" s="10">
        <f t="shared" si="1"/>
        <v>4</v>
      </c>
      <c r="N7">
        <v>6</v>
      </c>
      <c r="O7" s="10"/>
      <c r="P7">
        <f t="shared" si="2"/>
        <v>4</v>
      </c>
      <c r="Q7">
        <v>6</v>
      </c>
      <c r="S7" t="str">
        <f t="shared" si="3"/>
        <v>W</v>
      </c>
      <c r="T7">
        <v>0</v>
      </c>
      <c r="V7" s="19" t="s">
        <v>76</v>
      </c>
      <c r="W7">
        <f>VLOOKUP(W6,$AB$4:$AC$10,2,FALSE)</f>
        <v>1</v>
      </c>
      <c r="Y7" s="9">
        <v>45081</v>
      </c>
      <c r="Z7" t="s">
        <v>20</v>
      </c>
      <c r="AB7" t="s">
        <v>71</v>
      </c>
      <c r="AC7">
        <v>13</v>
      </c>
    </row>
    <row r="8" spans="1:29" x14ac:dyDescent="0.25">
      <c r="H8">
        <v>5</v>
      </c>
      <c r="I8">
        <v>5</v>
      </c>
      <c r="J8">
        <v>6</v>
      </c>
      <c r="K8" s="10">
        <f t="shared" si="0"/>
        <v>45106</v>
      </c>
      <c r="L8" s="10"/>
      <c r="M8" s="10">
        <f t="shared" si="1"/>
        <v>5</v>
      </c>
      <c r="N8">
        <v>6</v>
      </c>
      <c r="O8" s="10"/>
      <c r="P8">
        <f t="shared" si="2"/>
        <v>5</v>
      </c>
      <c r="Q8">
        <v>6</v>
      </c>
      <c r="S8" t="str">
        <f t="shared" si="3"/>
        <v>T</v>
      </c>
      <c r="T8">
        <v>0</v>
      </c>
      <c r="V8" s="1"/>
      <c r="Y8" s="9">
        <v>45082</v>
      </c>
      <c r="Z8" t="s">
        <v>21</v>
      </c>
      <c r="AB8" t="s">
        <v>72</v>
      </c>
      <c r="AC8">
        <v>14</v>
      </c>
    </row>
    <row r="9" spans="1:29" x14ac:dyDescent="0.25">
      <c r="H9">
        <v>6</v>
      </c>
      <c r="I9">
        <v>6</v>
      </c>
      <c r="J9">
        <v>6</v>
      </c>
      <c r="K9" s="10">
        <f t="shared" si="0"/>
        <v>45107</v>
      </c>
      <c r="L9" s="10"/>
      <c r="M9" s="10">
        <f t="shared" si="1"/>
        <v>6</v>
      </c>
      <c r="N9">
        <v>6</v>
      </c>
      <c r="O9" s="10"/>
      <c r="P9" t="e">
        <f t="shared" si="2"/>
        <v>#N/A</v>
      </c>
      <c r="Q9">
        <v>6</v>
      </c>
      <c r="S9" t="str">
        <f t="shared" si="3"/>
        <v>F</v>
      </c>
      <c r="T9">
        <v>0</v>
      </c>
      <c r="V9" s="1"/>
      <c r="Y9" s="9">
        <v>45083</v>
      </c>
      <c r="Z9" t="s">
        <v>20</v>
      </c>
      <c r="AB9" t="s">
        <v>73</v>
      </c>
      <c r="AC9">
        <v>15</v>
      </c>
    </row>
    <row r="10" spans="1:29" x14ac:dyDescent="0.25">
      <c r="H10">
        <v>7</v>
      </c>
      <c r="I10">
        <v>7</v>
      </c>
      <c r="J10">
        <v>6</v>
      </c>
      <c r="K10" s="10">
        <f t="shared" si="0"/>
        <v>45108</v>
      </c>
      <c r="L10" s="10"/>
      <c r="M10" s="10" t="e">
        <f t="shared" si="1"/>
        <v>#N/A</v>
      </c>
      <c r="N10">
        <v>6</v>
      </c>
      <c r="O10" s="10"/>
      <c r="P10">
        <f t="shared" si="2"/>
        <v>7</v>
      </c>
      <c r="Q10">
        <v>6</v>
      </c>
      <c r="S10" t="str">
        <f t="shared" si="3"/>
        <v>S</v>
      </c>
      <c r="T10">
        <v>0</v>
      </c>
      <c r="V10" s="1"/>
      <c r="Y10" s="9">
        <v>45084</v>
      </c>
      <c r="Z10" t="s">
        <v>21</v>
      </c>
      <c r="AB10" t="s">
        <v>74</v>
      </c>
      <c r="AC10">
        <v>16</v>
      </c>
    </row>
    <row r="11" spans="1:29" x14ac:dyDescent="0.25">
      <c r="H11">
        <v>8</v>
      </c>
      <c r="I11">
        <f>I4</f>
        <v>1</v>
      </c>
      <c r="J11">
        <f t="shared" ref="J11:J45" si="4">J4-1</f>
        <v>5</v>
      </c>
      <c r="K11" s="10">
        <f t="shared" si="0"/>
        <v>45109</v>
      </c>
      <c r="L11" s="10"/>
      <c r="M11" s="10" t="e">
        <f t="shared" si="1"/>
        <v>#N/A</v>
      </c>
      <c r="N11">
        <f>N4-1</f>
        <v>5</v>
      </c>
      <c r="O11" s="10"/>
      <c r="P11">
        <f t="shared" si="2"/>
        <v>1</v>
      </c>
      <c r="Q11">
        <f t="shared" ref="Q11:Q45" si="5">Q4-1</f>
        <v>5</v>
      </c>
      <c r="V11" s="1"/>
      <c r="Y11" s="9">
        <v>45085</v>
      </c>
      <c r="Z11" t="s">
        <v>21</v>
      </c>
    </row>
    <row r="12" spans="1:29" x14ac:dyDescent="0.25">
      <c r="H12">
        <v>9</v>
      </c>
      <c r="I12">
        <f t="shared" ref="I12:I45" si="6">I5</f>
        <v>2</v>
      </c>
      <c r="J12">
        <f t="shared" si="4"/>
        <v>5</v>
      </c>
      <c r="K12" s="10">
        <f t="shared" si="0"/>
        <v>45110</v>
      </c>
      <c r="L12" s="10"/>
      <c r="M12" s="10" t="e">
        <f t="shared" si="1"/>
        <v>#N/A</v>
      </c>
      <c r="N12">
        <f t="shared" ref="N12:N45" si="7">N5-1</f>
        <v>5</v>
      </c>
      <c r="O12" s="10"/>
      <c r="P12">
        <f t="shared" si="2"/>
        <v>2</v>
      </c>
      <c r="Q12">
        <f t="shared" si="5"/>
        <v>5</v>
      </c>
      <c r="V12" s="1"/>
      <c r="Y12" s="9">
        <v>45086</v>
      </c>
      <c r="Z12" t="s">
        <v>20</v>
      </c>
    </row>
    <row r="13" spans="1:29" x14ac:dyDescent="0.25">
      <c r="H13">
        <v>10</v>
      </c>
      <c r="I13">
        <f t="shared" si="6"/>
        <v>3</v>
      </c>
      <c r="J13">
        <f t="shared" si="4"/>
        <v>5</v>
      </c>
      <c r="K13" s="10">
        <f t="shared" si="0"/>
        <v>45111</v>
      </c>
      <c r="L13" s="10"/>
      <c r="M13" s="10" t="e">
        <f t="shared" si="1"/>
        <v>#N/A</v>
      </c>
      <c r="N13">
        <f t="shared" si="7"/>
        <v>5</v>
      </c>
      <c r="O13" s="10"/>
      <c r="P13" t="e">
        <f t="shared" si="2"/>
        <v>#N/A</v>
      </c>
      <c r="Q13">
        <f t="shared" si="5"/>
        <v>5</v>
      </c>
      <c r="V13" s="1"/>
      <c r="Y13" s="9">
        <v>45087</v>
      </c>
      <c r="Z13" t="s">
        <v>20</v>
      </c>
    </row>
    <row r="14" spans="1:29" x14ac:dyDescent="0.25">
      <c r="H14">
        <v>11</v>
      </c>
      <c r="I14">
        <f t="shared" si="6"/>
        <v>4</v>
      </c>
      <c r="J14">
        <f t="shared" si="4"/>
        <v>5</v>
      </c>
      <c r="K14" s="10">
        <f t="shared" si="0"/>
        <v>45112</v>
      </c>
      <c r="L14" s="10"/>
      <c r="M14" s="10" t="e">
        <f t="shared" si="1"/>
        <v>#N/A</v>
      </c>
      <c r="N14">
        <f t="shared" si="7"/>
        <v>5</v>
      </c>
      <c r="O14" s="10"/>
      <c r="P14">
        <f t="shared" si="2"/>
        <v>4</v>
      </c>
      <c r="Q14">
        <f t="shared" si="5"/>
        <v>5</v>
      </c>
      <c r="V14" s="1"/>
      <c r="Y14" s="9">
        <v>45088</v>
      </c>
      <c r="Z14" t="s">
        <v>20</v>
      </c>
    </row>
    <row r="15" spans="1:29" x14ac:dyDescent="0.25">
      <c r="H15">
        <v>12</v>
      </c>
      <c r="I15">
        <f t="shared" si="6"/>
        <v>5</v>
      </c>
      <c r="J15">
        <f t="shared" si="4"/>
        <v>5</v>
      </c>
      <c r="K15" s="10">
        <f t="shared" si="0"/>
        <v>45113</v>
      </c>
      <c r="L15" s="10"/>
      <c r="M15" s="10" t="e">
        <f t="shared" si="1"/>
        <v>#N/A</v>
      </c>
      <c r="N15">
        <f t="shared" si="7"/>
        <v>5</v>
      </c>
      <c r="O15" s="10"/>
      <c r="P15">
        <f t="shared" si="2"/>
        <v>5</v>
      </c>
      <c r="Q15">
        <f t="shared" si="5"/>
        <v>5</v>
      </c>
      <c r="V15" s="1"/>
      <c r="Y15" s="9">
        <v>45089</v>
      </c>
      <c r="Z15" t="s">
        <v>20</v>
      </c>
    </row>
    <row r="16" spans="1:29" x14ac:dyDescent="0.25">
      <c r="H16">
        <v>13</v>
      </c>
      <c r="I16">
        <f t="shared" si="6"/>
        <v>6</v>
      </c>
      <c r="J16">
        <f t="shared" si="4"/>
        <v>5</v>
      </c>
      <c r="K16" s="10">
        <f t="shared" si="0"/>
        <v>45114</v>
      </c>
      <c r="L16" s="10"/>
      <c r="M16" s="10" t="e">
        <f t="shared" si="1"/>
        <v>#N/A</v>
      </c>
      <c r="N16">
        <f t="shared" si="7"/>
        <v>5</v>
      </c>
      <c r="O16" s="10"/>
      <c r="P16">
        <f t="shared" si="2"/>
        <v>6</v>
      </c>
      <c r="Q16">
        <f t="shared" si="5"/>
        <v>5</v>
      </c>
      <c r="V16" s="1"/>
      <c r="Y16" s="9">
        <v>45090</v>
      </c>
      <c r="Z16" t="s">
        <v>21</v>
      </c>
    </row>
    <row r="17" spans="8:26" x14ac:dyDescent="0.25">
      <c r="H17">
        <v>14</v>
      </c>
      <c r="I17">
        <f t="shared" si="6"/>
        <v>7</v>
      </c>
      <c r="J17">
        <f t="shared" si="4"/>
        <v>5</v>
      </c>
      <c r="K17" s="10">
        <f t="shared" si="0"/>
        <v>45115</v>
      </c>
      <c r="L17" s="10"/>
      <c r="M17" s="10" t="e">
        <f t="shared" si="1"/>
        <v>#N/A</v>
      </c>
      <c r="N17">
        <f t="shared" si="7"/>
        <v>5</v>
      </c>
      <c r="O17" s="10"/>
      <c r="P17">
        <f t="shared" si="2"/>
        <v>7</v>
      </c>
      <c r="Q17">
        <f t="shared" si="5"/>
        <v>5</v>
      </c>
      <c r="V17" s="1"/>
      <c r="Y17" s="9">
        <v>45091</v>
      </c>
      <c r="Z17" t="s">
        <v>20</v>
      </c>
    </row>
    <row r="18" spans="8:26" x14ac:dyDescent="0.25">
      <c r="H18">
        <v>15</v>
      </c>
      <c r="I18">
        <f t="shared" si="6"/>
        <v>1</v>
      </c>
      <c r="J18">
        <f t="shared" si="4"/>
        <v>4</v>
      </c>
      <c r="K18" s="10">
        <f t="shared" si="0"/>
        <v>45116</v>
      </c>
      <c r="L18" s="10"/>
      <c r="M18" s="10" t="e">
        <f t="shared" si="1"/>
        <v>#N/A</v>
      </c>
      <c r="N18">
        <f t="shared" si="7"/>
        <v>4</v>
      </c>
      <c r="O18" s="10"/>
      <c r="P18">
        <f t="shared" si="2"/>
        <v>1</v>
      </c>
      <c r="Q18">
        <f t="shared" si="5"/>
        <v>4</v>
      </c>
      <c r="V18" s="1"/>
      <c r="Y18" s="9">
        <v>45092</v>
      </c>
      <c r="Z18" t="s">
        <v>21</v>
      </c>
    </row>
    <row r="19" spans="8:26" x14ac:dyDescent="0.25">
      <c r="H19">
        <v>16</v>
      </c>
      <c r="I19">
        <f t="shared" si="6"/>
        <v>2</v>
      </c>
      <c r="J19">
        <f t="shared" si="4"/>
        <v>4</v>
      </c>
      <c r="K19" s="10">
        <f t="shared" si="0"/>
        <v>45117</v>
      </c>
      <c r="L19" s="10"/>
      <c r="M19" s="10" t="e">
        <f t="shared" si="1"/>
        <v>#N/A</v>
      </c>
      <c r="N19">
        <f t="shared" si="7"/>
        <v>4</v>
      </c>
      <c r="O19" s="10"/>
      <c r="P19">
        <f t="shared" si="2"/>
        <v>2</v>
      </c>
      <c r="Q19">
        <f t="shared" si="5"/>
        <v>4</v>
      </c>
      <c r="V19" s="1"/>
      <c r="Y19" s="9">
        <v>45093</v>
      </c>
      <c r="Z19" t="s">
        <v>20</v>
      </c>
    </row>
    <row r="20" spans="8:26" x14ac:dyDescent="0.25">
      <c r="H20">
        <v>17</v>
      </c>
      <c r="I20">
        <f t="shared" si="6"/>
        <v>3</v>
      </c>
      <c r="J20">
        <f t="shared" si="4"/>
        <v>4</v>
      </c>
      <c r="K20" s="10">
        <f t="shared" si="0"/>
        <v>45118</v>
      </c>
      <c r="L20" s="10"/>
      <c r="M20" s="10" t="e">
        <f t="shared" si="1"/>
        <v>#N/A</v>
      </c>
      <c r="N20">
        <f t="shared" si="7"/>
        <v>4</v>
      </c>
      <c r="O20" s="10"/>
      <c r="P20" t="e">
        <f t="shared" si="2"/>
        <v>#N/A</v>
      </c>
      <c r="Q20">
        <f t="shared" si="5"/>
        <v>4</v>
      </c>
      <c r="V20" s="1"/>
      <c r="Y20" s="9">
        <v>45094</v>
      </c>
      <c r="Z20" t="s">
        <v>20</v>
      </c>
    </row>
    <row r="21" spans="8:26" x14ac:dyDescent="0.25">
      <c r="H21">
        <v>18</v>
      </c>
      <c r="I21">
        <f t="shared" si="6"/>
        <v>4</v>
      </c>
      <c r="J21">
        <f t="shared" si="4"/>
        <v>4</v>
      </c>
      <c r="K21" s="10">
        <f t="shared" si="0"/>
        <v>45119</v>
      </c>
      <c r="L21" s="10"/>
      <c r="M21" s="10" t="e">
        <f t="shared" si="1"/>
        <v>#N/A</v>
      </c>
      <c r="N21">
        <f t="shared" si="7"/>
        <v>4</v>
      </c>
      <c r="O21" s="10"/>
      <c r="P21">
        <f t="shared" si="2"/>
        <v>4</v>
      </c>
      <c r="Q21">
        <f t="shared" si="5"/>
        <v>4</v>
      </c>
      <c r="V21" s="1"/>
      <c r="Y21" s="9">
        <v>45095</v>
      </c>
      <c r="Z21" t="s">
        <v>20</v>
      </c>
    </row>
    <row r="22" spans="8:26" x14ac:dyDescent="0.25">
      <c r="H22">
        <v>19</v>
      </c>
      <c r="I22">
        <f t="shared" si="6"/>
        <v>5</v>
      </c>
      <c r="J22">
        <f t="shared" si="4"/>
        <v>4</v>
      </c>
      <c r="K22" s="10">
        <f t="shared" si="0"/>
        <v>45120</v>
      </c>
      <c r="L22" s="10"/>
      <c r="M22" s="10" t="e">
        <f t="shared" si="1"/>
        <v>#N/A</v>
      </c>
      <c r="N22">
        <f t="shared" si="7"/>
        <v>4</v>
      </c>
      <c r="O22" s="10"/>
      <c r="P22">
        <f t="shared" si="2"/>
        <v>5</v>
      </c>
      <c r="Q22">
        <f t="shared" si="5"/>
        <v>4</v>
      </c>
      <c r="V22" s="1"/>
      <c r="Y22" s="9">
        <v>45096</v>
      </c>
      <c r="Z22" t="s">
        <v>20</v>
      </c>
    </row>
    <row r="23" spans="8:26" x14ac:dyDescent="0.25">
      <c r="H23">
        <v>20</v>
      </c>
      <c r="I23">
        <f t="shared" si="6"/>
        <v>6</v>
      </c>
      <c r="J23">
        <f t="shared" si="4"/>
        <v>4</v>
      </c>
      <c r="K23" s="10">
        <f t="shared" si="0"/>
        <v>45121</v>
      </c>
      <c r="L23" s="10"/>
      <c r="M23" s="10" t="e">
        <f t="shared" si="1"/>
        <v>#N/A</v>
      </c>
      <c r="N23">
        <f t="shared" si="7"/>
        <v>4</v>
      </c>
      <c r="O23" s="10"/>
      <c r="P23">
        <f t="shared" si="2"/>
        <v>6</v>
      </c>
      <c r="Q23">
        <f t="shared" si="5"/>
        <v>4</v>
      </c>
      <c r="V23" s="1"/>
      <c r="Y23" s="9">
        <v>45097</v>
      </c>
      <c r="Z23" t="s">
        <v>20</v>
      </c>
    </row>
    <row r="24" spans="8:26" x14ac:dyDescent="0.25">
      <c r="H24">
        <v>21</v>
      </c>
      <c r="I24">
        <f t="shared" si="6"/>
        <v>7</v>
      </c>
      <c r="J24">
        <f t="shared" si="4"/>
        <v>4</v>
      </c>
      <c r="K24" s="10">
        <f t="shared" si="0"/>
        <v>45122</v>
      </c>
      <c r="L24" s="10"/>
      <c r="M24" s="10" t="e">
        <f t="shared" si="1"/>
        <v>#N/A</v>
      </c>
      <c r="N24">
        <f t="shared" si="7"/>
        <v>4</v>
      </c>
      <c r="O24" s="10"/>
      <c r="P24">
        <f t="shared" si="2"/>
        <v>7</v>
      </c>
      <c r="Q24">
        <f t="shared" si="5"/>
        <v>4</v>
      </c>
      <c r="V24" s="1"/>
      <c r="Y24" s="9">
        <v>45098</v>
      </c>
      <c r="Z24" t="s">
        <v>21</v>
      </c>
    </row>
    <row r="25" spans="8:26" x14ac:dyDescent="0.25">
      <c r="H25">
        <v>22</v>
      </c>
      <c r="I25">
        <f t="shared" si="6"/>
        <v>1</v>
      </c>
      <c r="J25">
        <f t="shared" si="4"/>
        <v>3</v>
      </c>
      <c r="K25" s="10">
        <f t="shared" si="0"/>
        <v>45123</v>
      </c>
      <c r="L25" s="10"/>
      <c r="M25" s="10" t="e">
        <f t="shared" si="1"/>
        <v>#N/A</v>
      </c>
      <c r="N25">
        <f t="shared" si="7"/>
        <v>3</v>
      </c>
      <c r="O25" s="10"/>
      <c r="P25">
        <f t="shared" si="2"/>
        <v>1</v>
      </c>
      <c r="Q25">
        <f t="shared" si="5"/>
        <v>3</v>
      </c>
      <c r="V25" s="1"/>
      <c r="Y25" s="9">
        <v>45099</v>
      </c>
      <c r="Z25" t="s">
        <v>20</v>
      </c>
    </row>
    <row r="26" spans="8:26" x14ac:dyDescent="0.25">
      <c r="H26">
        <v>23</v>
      </c>
      <c r="I26">
        <f t="shared" si="6"/>
        <v>2</v>
      </c>
      <c r="J26">
        <f t="shared" si="4"/>
        <v>3</v>
      </c>
      <c r="K26" s="10">
        <f t="shared" si="0"/>
        <v>45124</v>
      </c>
      <c r="L26" s="10"/>
      <c r="M26" s="10" t="e">
        <f t="shared" si="1"/>
        <v>#N/A</v>
      </c>
      <c r="N26">
        <f t="shared" si="7"/>
        <v>3</v>
      </c>
      <c r="O26" s="10"/>
      <c r="P26" t="e">
        <f t="shared" si="2"/>
        <v>#N/A</v>
      </c>
      <c r="Q26">
        <f t="shared" si="5"/>
        <v>3</v>
      </c>
      <c r="V26" s="1"/>
      <c r="Y26" s="9">
        <v>45100</v>
      </c>
      <c r="Z26" t="s">
        <v>20</v>
      </c>
    </row>
    <row r="27" spans="8:26" x14ac:dyDescent="0.25">
      <c r="H27">
        <v>24</v>
      </c>
      <c r="I27">
        <f t="shared" si="6"/>
        <v>3</v>
      </c>
      <c r="J27">
        <f t="shared" si="4"/>
        <v>3</v>
      </c>
      <c r="K27" s="10">
        <f t="shared" si="0"/>
        <v>45125</v>
      </c>
      <c r="L27" s="10"/>
      <c r="M27" s="10" t="e">
        <f t="shared" si="1"/>
        <v>#N/A</v>
      </c>
      <c r="N27">
        <f t="shared" si="7"/>
        <v>3</v>
      </c>
      <c r="O27" s="10"/>
      <c r="P27">
        <f t="shared" si="2"/>
        <v>3</v>
      </c>
      <c r="Q27">
        <f t="shared" si="5"/>
        <v>3</v>
      </c>
      <c r="V27" s="1"/>
      <c r="Y27" s="9">
        <v>45101</v>
      </c>
      <c r="Z27" t="s">
        <v>21</v>
      </c>
    </row>
    <row r="28" spans="8:26" x14ac:dyDescent="0.25">
      <c r="H28">
        <v>25</v>
      </c>
      <c r="I28">
        <f t="shared" si="6"/>
        <v>4</v>
      </c>
      <c r="J28">
        <f t="shared" si="4"/>
        <v>3</v>
      </c>
      <c r="K28" s="10">
        <f t="shared" si="0"/>
        <v>45126</v>
      </c>
      <c r="L28" s="10"/>
      <c r="M28" s="10" t="e">
        <f t="shared" si="1"/>
        <v>#N/A</v>
      </c>
      <c r="N28">
        <f t="shared" si="7"/>
        <v>3</v>
      </c>
      <c r="O28" s="10"/>
      <c r="P28">
        <f t="shared" si="2"/>
        <v>4</v>
      </c>
      <c r="Q28">
        <f t="shared" si="5"/>
        <v>3</v>
      </c>
      <c r="V28" s="1"/>
      <c r="Y28" s="9">
        <v>45102</v>
      </c>
      <c r="Z28" t="s">
        <v>21</v>
      </c>
    </row>
    <row r="29" spans="8:26" x14ac:dyDescent="0.25">
      <c r="H29">
        <v>26</v>
      </c>
      <c r="I29">
        <f t="shared" si="6"/>
        <v>5</v>
      </c>
      <c r="J29">
        <f t="shared" si="4"/>
        <v>3</v>
      </c>
      <c r="K29" s="10">
        <f t="shared" si="0"/>
        <v>45127</v>
      </c>
      <c r="L29" s="10"/>
      <c r="M29" s="10" t="e">
        <f t="shared" si="1"/>
        <v>#N/A</v>
      </c>
      <c r="N29">
        <f t="shared" si="7"/>
        <v>3</v>
      </c>
      <c r="O29" s="10"/>
      <c r="P29">
        <f t="shared" si="2"/>
        <v>5</v>
      </c>
      <c r="Q29">
        <f t="shared" si="5"/>
        <v>3</v>
      </c>
      <c r="V29" s="1"/>
      <c r="Y29" s="9">
        <v>45103</v>
      </c>
      <c r="Z29" t="s">
        <v>21</v>
      </c>
    </row>
    <row r="30" spans="8:26" x14ac:dyDescent="0.25">
      <c r="H30">
        <v>27</v>
      </c>
      <c r="I30">
        <f t="shared" si="6"/>
        <v>6</v>
      </c>
      <c r="J30">
        <f t="shared" si="4"/>
        <v>3</v>
      </c>
      <c r="K30" s="10">
        <f t="shared" si="0"/>
        <v>45128</v>
      </c>
      <c r="L30" s="10"/>
      <c r="M30" s="10" t="e">
        <f t="shared" si="1"/>
        <v>#N/A</v>
      </c>
      <c r="N30">
        <f t="shared" si="7"/>
        <v>3</v>
      </c>
      <c r="O30" s="10"/>
      <c r="P30">
        <f t="shared" si="2"/>
        <v>6</v>
      </c>
      <c r="Q30">
        <f t="shared" si="5"/>
        <v>3</v>
      </c>
      <c r="V30" s="1"/>
      <c r="Y30" s="9">
        <v>45104</v>
      </c>
      <c r="Z30" t="s">
        <v>20</v>
      </c>
    </row>
    <row r="31" spans="8:26" x14ac:dyDescent="0.25">
      <c r="H31">
        <v>28</v>
      </c>
      <c r="I31">
        <f t="shared" si="6"/>
        <v>7</v>
      </c>
      <c r="J31">
        <f t="shared" si="4"/>
        <v>3</v>
      </c>
      <c r="K31" s="10">
        <f t="shared" si="0"/>
        <v>45129</v>
      </c>
      <c r="L31" s="10"/>
      <c r="M31" s="10" t="e">
        <f t="shared" si="1"/>
        <v>#N/A</v>
      </c>
      <c r="N31">
        <f t="shared" si="7"/>
        <v>3</v>
      </c>
      <c r="O31" s="10"/>
      <c r="P31">
        <f t="shared" si="2"/>
        <v>7</v>
      </c>
      <c r="Q31">
        <f t="shared" si="5"/>
        <v>3</v>
      </c>
      <c r="V31" s="1"/>
      <c r="Y31" s="9">
        <v>45105</v>
      </c>
      <c r="Z31" t="s">
        <v>20</v>
      </c>
    </row>
    <row r="32" spans="8:26" x14ac:dyDescent="0.25">
      <c r="H32">
        <v>29</v>
      </c>
      <c r="I32">
        <f t="shared" si="6"/>
        <v>1</v>
      </c>
      <c r="J32">
        <f t="shared" si="4"/>
        <v>2</v>
      </c>
      <c r="K32" s="10">
        <f t="shared" si="0"/>
        <v>45130</v>
      </c>
      <c r="L32" s="10"/>
      <c r="M32" s="10" t="e">
        <f t="shared" si="1"/>
        <v>#N/A</v>
      </c>
      <c r="N32">
        <f t="shared" si="7"/>
        <v>2</v>
      </c>
      <c r="O32" s="10"/>
      <c r="P32" t="e">
        <f t="shared" si="2"/>
        <v>#N/A</v>
      </c>
      <c r="Q32">
        <f t="shared" si="5"/>
        <v>2</v>
      </c>
      <c r="V32" s="1"/>
      <c r="Y32" s="9">
        <v>45106</v>
      </c>
      <c r="Z32" t="s">
        <v>20</v>
      </c>
    </row>
    <row r="33" spans="8:26" x14ac:dyDescent="0.25">
      <c r="H33">
        <v>30</v>
      </c>
      <c r="I33">
        <f t="shared" si="6"/>
        <v>2</v>
      </c>
      <c r="J33">
        <f t="shared" si="4"/>
        <v>2</v>
      </c>
      <c r="K33" s="10">
        <f t="shared" si="0"/>
        <v>45131</v>
      </c>
      <c r="L33" s="10"/>
      <c r="M33" s="10" t="e">
        <f t="shared" si="1"/>
        <v>#N/A</v>
      </c>
      <c r="N33">
        <f t="shared" si="7"/>
        <v>2</v>
      </c>
      <c r="O33" s="10"/>
      <c r="P33">
        <f t="shared" si="2"/>
        <v>2</v>
      </c>
      <c r="Q33">
        <f t="shared" si="5"/>
        <v>2</v>
      </c>
      <c r="V33" s="1"/>
      <c r="Y33" s="9">
        <v>45107</v>
      </c>
      <c r="Z33" t="s">
        <v>21</v>
      </c>
    </row>
    <row r="34" spans="8:26" x14ac:dyDescent="0.25">
      <c r="H34">
        <v>31</v>
      </c>
      <c r="I34">
        <f t="shared" si="6"/>
        <v>3</v>
      </c>
      <c r="J34">
        <f t="shared" si="4"/>
        <v>2</v>
      </c>
      <c r="K34" s="10">
        <f t="shared" si="0"/>
        <v>45132</v>
      </c>
      <c r="L34" s="10"/>
      <c r="M34" s="10" t="e">
        <f t="shared" si="1"/>
        <v>#N/A</v>
      </c>
      <c r="N34">
        <f t="shared" si="7"/>
        <v>2</v>
      </c>
      <c r="O34" s="10"/>
      <c r="P34">
        <f t="shared" si="2"/>
        <v>3</v>
      </c>
      <c r="Q34">
        <f t="shared" si="5"/>
        <v>2</v>
      </c>
      <c r="V34" s="1"/>
      <c r="Y34" s="9">
        <v>45108</v>
      </c>
      <c r="Z34" t="s">
        <v>20</v>
      </c>
    </row>
    <row r="35" spans="8:26" x14ac:dyDescent="0.25">
      <c r="H35">
        <v>32</v>
      </c>
      <c r="I35">
        <f t="shared" si="6"/>
        <v>4</v>
      </c>
      <c r="J35">
        <f t="shared" si="4"/>
        <v>2</v>
      </c>
      <c r="K35" s="10">
        <f t="shared" si="0"/>
        <v>45133</v>
      </c>
      <c r="L35" s="10"/>
      <c r="M35" s="10" t="e">
        <f t="shared" si="1"/>
        <v>#N/A</v>
      </c>
      <c r="N35">
        <f t="shared" si="7"/>
        <v>2</v>
      </c>
      <c r="O35" s="10"/>
      <c r="P35">
        <f t="shared" si="2"/>
        <v>4</v>
      </c>
      <c r="Q35">
        <f t="shared" si="5"/>
        <v>2</v>
      </c>
      <c r="V35" s="1"/>
      <c r="Y35" s="9">
        <v>45109</v>
      </c>
      <c r="Z35" t="s">
        <v>20</v>
      </c>
    </row>
    <row r="36" spans="8:26" x14ac:dyDescent="0.25">
      <c r="H36">
        <v>33</v>
      </c>
      <c r="I36">
        <f t="shared" si="6"/>
        <v>5</v>
      </c>
      <c r="J36">
        <f t="shared" si="4"/>
        <v>2</v>
      </c>
      <c r="K36" s="10">
        <f t="shared" si="0"/>
        <v>45134</v>
      </c>
      <c r="L36" s="10"/>
      <c r="M36" s="10" t="e">
        <f t="shared" si="1"/>
        <v>#N/A</v>
      </c>
      <c r="N36">
        <f t="shared" si="7"/>
        <v>2</v>
      </c>
      <c r="O36" s="10"/>
      <c r="P36">
        <f t="shared" si="2"/>
        <v>5</v>
      </c>
      <c r="Q36">
        <f t="shared" si="5"/>
        <v>2</v>
      </c>
      <c r="V36" s="1"/>
      <c r="Y36" s="9">
        <v>45110</v>
      </c>
      <c r="Z36" t="s">
        <v>20</v>
      </c>
    </row>
    <row r="37" spans="8:26" x14ac:dyDescent="0.25">
      <c r="H37">
        <v>34</v>
      </c>
      <c r="I37">
        <f t="shared" si="6"/>
        <v>6</v>
      </c>
      <c r="J37">
        <f t="shared" si="4"/>
        <v>2</v>
      </c>
      <c r="K37" s="10">
        <f t="shared" si="0"/>
        <v>45135</v>
      </c>
      <c r="L37" s="10"/>
      <c r="M37" s="10" t="e">
        <f t="shared" si="1"/>
        <v>#N/A</v>
      </c>
      <c r="N37">
        <f t="shared" si="7"/>
        <v>2</v>
      </c>
      <c r="O37" s="10"/>
      <c r="P37" t="e">
        <f t="shared" si="2"/>
        <v>#N/A</v>
      </c>
      <c r="Q37">
        <f t="shared" si="5"/>
        <v>2</v>
      </c>
      <c r="V37" s="1"/>
      <c r="Y37" s="9">
        <v>45111</v>
      </c>
      <c r="Z37" t="s">
        <v>21</v>
      </c>
    </row>
    <row r="38" spans="8:26" x14ac:dyDescent="0.25">
      <c r="H38">
        <v>35</v>
      </c>
      <c r="I38">
        <f t="shared" si="6"/>
        <v>7</v>
      </c>
      <c r="J38">
        <f t="shared" si="4"/>
        <v>2</v>
      </c>
      <c r="K38" s="10">
        <f t="shared" si="0"/>
        <v>45136</v>
      </c>
      <c r="L38" s="10"/>
      <c r="M38" s="10" t="e">
        <f t="shared" si="1"/>
        <v>#N/A</v>
      </c>
      <c r="N38">
        <f t="shared" si="7"/>
        <v>2</v>
      </c>
      <c r="O38" s="10"/>
      <c r="P38">
        <f t="shared" si="2"/>
        <v>7</v>
      </c>
      <c r="Q38">
        <f t="shared" si="5"/>
        <v>2</v>
      </c>
      <c r="V38" s="1"/>
      <c r="Y38" s="9">
        <v>45112</v>
      </c>
      <c r="Z38" t="s">
        <v>20</v>
      </c>
    </row>
    <row r="39" spans="8:26" x14ac:dyDescent="0.25">
      <c r="H39">
        <v>36</v>
      </c>
      <c r="I39">
        <f t="shared" si="6"/>
        <v>1</v>
      </c>
      <c r="J39">
        <f t="shared" si="4"/>
        <v>1</v>
      </c>
      <c r="K39" s="10">
        <f t="shared" si="0"/>
        <v>45137</v>
      </c>
      <c r="L39" s="10"/>
      <c r="M39" s="10" t="e">
        <f t="shared" si="1"/>
        <v>#N/A</v>
      </c>
      <c r="N39">
        <f t="shared" si="7"/>
        <v>1</v>
      </c>
      <c r="O39" s="10"/>
      <c r="P39">
        <f t="shared" si="2"/>
        <v>1</v>
      </c>
      <c r="Q39">
        <f t="shared" si="5"/>
        <v>1</v>
      </c>
      <c r="V39" s="1"/>
      <c r="Y39" s="9">
        <v>45113</v>
      </c>
      <c r="Z39" t="s">
        <v>20</v>
      </c>
    </row>
    <row r="40" spans="8:26" x14ac:dyDescent="0.25">
      <c r="H40">
        <v>37</v>
      </c>
      <c r="I40">
        <f t="shared" si="6"/>
        <v>2</v>
      </c>
      <c r="J40">
        <f t="shared" si="4"/>
        <v>1</v>
      </c>
      <c r="K40" s="10">
        <f t="shared" si="0"/>
        <v>45138</v>
      </c>
      <c r="L40" s="10"/>
      <c r="M40" s="10" t="e">
        <f t="shared" si="1"/>
        <v>#N/A</v>
      </c>
      <c r="N40">
        <f t="shared" si="7"/>
        <v>1</v>
      </c>
      <c r="O40" s="10"/>
      <c r="P40">
        <f t="shared" si="2"/>
        <v>2</v>
      </c>
      <c r="Q40">
        <f t="shared" si="5"/>
        <v>1</v>
      </c>
      <c r="V40" s="1"/>
      <c r="Y40" s="9">
        <v>45114</v>
      </c>
      <c r="Z40" t="s">
        <v>20</v>
      </c>
    </row>
    <row r="41" spans="8:26" x14ac:dyDescent="0.25">
      <c r="H41">
        <v>38</v>
      </c>
      <c r="I41">
        <f t="shared" si="6"/>
        <v>3</v>
      </c>
      <c r="J41">
        <f t="shared" si="4"/>
        <v>1</v>
      </c>
      <c r="K41" s="10">
        <f t="shared" si="0"/>
        <v>45139</v>
      </c>
      <c r="L41" s="10"/>
      <c r="M41" s="10">
        <f t="shared" si="1"/>
        <v>3</v>
      </c>
      <c r="N41">
        <f t="shared" si="7"/>
        <v>1</v>
      </c>
      <c r="O41" s="10"/>
      <c r="P41">
        <f t="shared" si="2"/>
        <v>3</v>
      </c>
      <c r="Q41">
        <f t="shared" si="5"/>
        <v>1</v>
      </c>
      <c r="V41" s="1"/>
      <c r="Y41" s="9">
        <v>45115</v>
      </c>
      <c r="Z41" t="s">
        <v>20</v>
      </c>
    </row>
    <row r="42" spans="8:26" x14ac:dyDescent="0.25">
      <c r="H42">
        <v>39</v>
      </c>
      <c r="I42">
        <f t="shared" si="6"/>
        <v>4</v>
      </c>
      <c r="J42">
        <f t="shared" si="4"/>
        <v>1</v>
      </c>
      <c r="K42" s="10">
        <f t="shared" si="0"/>
        <v>45140</v>
      </c>
      <c r="L42" s="10"/>
      <c r="M42" s="10">
        <f t="shared" si="1"/>
        <v>4</v>
      </c>
      <c r="N42">
        <f t="shared" si="7"/>
        <v>1</v>
      </c>
      <c r="O42" s="10"/>
      <c r="P42">
        <f t="shared" si="2"/>
        <v>4</v>
      </c>
      <c r="Q42">
        <f t="shared" si="5"/>
        <v>1</v>
      </c>
      <c r="V42" s="1"/>
      <c r="Y42" s="9">
        <v>45116</v>
      </c>
      <c r="Z42" t="s">
        <v>20</v>
      </c>
    </row>
    <row r="43" spans="8:26" x14ac:dyDescent="0.25">
      <c r="H43">
        <v>40</v>
      </c>
      <c r="I43">
        <f t="shared" si="6"/>
        <v>5</v>
      </c>
      <c r="J43">
        <f t="shared" si="4"/>
        <v>1</v>
      </c>
      <c r="K43" s="10">
        <f t="shared" si="0"/>
        <v>45141</v>
      </c>
      <c r="L43" s="10"/>
      <c r="M43" s="10">
        <f t="shared" si="1"/>
        <v>5</v>
      </c>
      <c r="N43">
        <f t="shared" si="7"/>
        <v>1</v>
      </c>
      <c r="O43" s="10"/>
      <c r="P43">
        <f t="shared" si="2"/>
        <v>5</v>
      </c>
      <c r="Q43">
        <f t="shared" si="5"/>
        <v>1</v>
      </c>
      <c r="V43" s="1"/>
      <c r="Y43" s="9">
        <v>45117</v>
      </c>
      <c r="Z43" t="s">
        <v>20</v>
      </c>
    </row>
    <row r="44" spans="8:26" x14ac:dyDescent="0.25">
      <c r="H44">
        <v>41</v>
      </c>
      <c r="I44">
        <f t="shared" si="6"/>
        <v>6</v>
      </c>
      <c r="J44">
        <f t="shared" si="4"/>
        <v>1</v>
      </c>
      <c r="K44" s="10">
        <f t="shared" si="0"/>
        <v>45142</v>
      </c>
      <c r="L44" s="10"/>
      <c r="M44" s="10">
        <f t="shared" si="1"/>
        <v>6</v>
      </c>
      <c r="N44">
        <f t="shared" si="7"/>
        <v>1</v>
      </c>
      <c r="O44" s="10"/>
      <c r="P44">
        <f t="shared" si="2"/>
        <v>6</v>
      </c>
      <c r="Q44">
        <f t="shared" si="5"/>
        <v>1</v>
      </c>
      <c r="V44" s="1"/>
      <c r="Y44" s="9">
        <v>45118</v>
      </c>
      <c r="Z44" t="s">
        <v>21</v>
      </c>
    </row>
    <row r="45" spans="8:26" x14ac:dyDescent="0.25">
      <c r="H45">
        <v>42</v>
      </c>
      <c r="I45">
        <f t="shared" si="6"/>
        <v>7</v>
      </c>
      <c r="J45">
        <f t="shared" si="4"/>
        <v>1</v>
      </c>
      <c r="K45" s="10">
        <f t="shared" si="0"/>
        <v>45143</v>
      </c>
      <c r="L45" s="10"/>
      <c r="M45" s="10">
        <f t="shared" si="1"/>
        <v>7</v>
      </c>
      <c r="N45">
        <f t="shared" si="7"/>
        <v>1</v>
      </c>
      <c r="O45" s="10"/>
      <c r="P45" t="e">
        <f t="shared" si="2"/>
        <v>#N/A</v>
      </c>
      <c r="Q45">
        <f t="shared" si="5"/>
        <v>1</v>
      </c>
      <c r="V45" s="1"/>
      <c r="Y45" s="9">
        <v>45119</v>
      </c>
      <c r="Z45" t="s">
        <v>20</v>
      </c>
    </row>
    <row r="46" spans="8:26" x14ac:dyDescent="0.25">
      <c r="V46" s="1"/>
      <c r="Y46" s="9">
        <v>45120</v>
      </c>
      <c r="Z46" t="s">
        <v>20</v>
      </c>
    </row>
    <row r="47" spans="8:26" x14ac:dyDescent="0.25">
      <c r="V47" s="1"/>
      <c r="Y47" s="9">
        <v>45121</v>
      </c>
      <c r="Z47" t="s">
        <v>20</v>
      </c>
    </row>
    <row r="48" spans="8:26" x14ac:dyDescent="0.25">
      <c r="V48" s="1"/>
      <c r="Y48" s="9">
        <v>45122</v>
      </c>
      <c r="Z48" t="s">
        <v>20</v>
      </c>
    </row>
    <row r="49" spans="22:26" x14ac:dyDescent="0.25">
      <c r="V49" s="1"/>
      <c r="Y49" s="9">
        <v>45123</v>
      </c>
      <c r="Z49" t="s">
        <v>20</v>
      </c>
    </row>
    <row r="50" spans="22:26" x14ac:dyDescent="0.25">
      <c r="V50" s="1"/>
      <c r="Y50" s="9">
        <v>45124</v>
      </c>
      <c r="Z50" t="s">
        <v>21</v>
      </c>
    </row>
    <row r="51" spans="22:26" x14ac:dyDescent="0.25">
      <c r="V51" s="1"/>
      <c r="Y51" s="9">
        <v>45125</v>
      </c>
      <c r="Z51" t="s">
        <v>20</v>
      </c>
    </row>
    <row r="52" spans="22:26" x14ac:dyDescent="0.25">
      <c r="V52" s="1"/>
      <c r="Y52" s="9">
        <v>45126</v>
      </c>
      <c r="Z52" t="s">
        <v>20</v>
      </c>
    </row>
    <row r="53" spans="22:26" x14ac:dyDescent="0.25">
      <c r="V53" s="1"/>
      <c r="Y53" s="9">
        <v>45127</v>
      </c>
      <c r="Z53" t="s">
        <v>20</v>
      </c>
    </row>
    <row r="54" spans="22:26" x14ac:dyDescent="0.25">
      <c r="V54" s="1"/>
      <c r="Y54" s="9">
        <v>45128</v>
      </c>
      <c r="Z54" t="s">
        <v>20</v>
      </c>
    </row>
    <row r="55" spans="22:26" x14ac:dyDescent="0.25">
      <c r="V55" s="1"/>
      <c r="Y55" s="9">
        <v>45129</v>
      </c>
      <c r="Z55" t="s">
        <v>20</v>
      </c>
    </row>
    <row r="56" spans="22:26" x14ac:dyDescent="0.25">
      <c r="V56" s="1"/>
      <c r="Y56" s="9">
        <v>45130</v>
      </c>
      <c r="Z56" t="s">
        <v>21</v>
      </c>
    </row>
    <row r="57" spans="22:26" x14ac:dyDescent="0.25">
      <c r="V57" s="1"/>
      <c r="Y57" s="9">
        <v>45131</v>
      </c>
      <c r="Z57" t="s">
        <v>20</v>
      </c>
    </row>
    <row r="58" spans="22:26" x14ac:dyDescent="0.25">
      <c r="V58" s="1"/>
      <c r="Y58" s="9">
        <v>45132</v>
      </c>
      <c r="Z58" t="s">
        <v>20</v>
      </c>
    </row>
    <row r="59" spans="22:26" x14ac:dyDescent="0.25">
      <c r="V59" s="1"/>
      <c r="Y59" s="9">
        <v>45133</v>
      </c>
      <c r="Z59" t="s">
        <v>20</v>
      </c>
    </row>
    <row r="60" spans="22:26" x14ac:dyDescent="0.25">
      <c r="V60" s="1"/>
      <c r="Y60" s="9">
        <v>45134</v>
      </c>
      <c r="Z60" t="s">
        <v>20</v>
      </c>
    </row>
    <row r="61" spans="22:26" x14ac:dyDescent="0.25">
      <c r="V61" s="1"/>
      <c r="Y61" s="9">
        <v>45135</v>
      </c>
      <c r="Z61" t="s">
        <v>21</v>
      </c>
    </row>
    <row r="62" spans="22:26" x14ac:dyDescent="0.25">
      <c r="V62" s="1"/>
      <c r="Y62" s="9">
        <v>45136</v>
      </c>
      <c r="Z62" t="s">
        <v>20</v>
      </c>
    </row>
    <row r="63" spans="22:26" x14ac:dyDescent="0.25">
      <c r="V63" s="1"/>
      <c r="Y63" s="9">
        <v>45137</v>
      </c>
      <c r="Z63" t="s">
        <v>20</v>
      </c>
    </row>
    <row r="64" spans="22:26" x14ac:dyDescent="0.25">
      <c r="V64" s="1"/>
      <c r="Y64" s="9">
        <v>45138</v>
      </c>
      <c r="Z64" t="s">
        <v>20</v>
      </c>
    </row>
    <row r="65" spans="22:26" x14ac:dyDescent="0.25">
      <c r="V65" s="1"/>
      <c r="Y65" s="9">
        <v>45139</v>
      </c>
      <c r="Z65" t="s">
        <v>20</v>
      </c>
    </row>
    <row r="66" spans="22:26" x14ac:dyDescent="0.25">
      <c r="V66" s="1"/>
      <c r="Y66" s="9">
        <v>45140</v>
      </c>
      <c r="Z66" t="s">
        <v>20</v>
      </c>
    </row>
    <row r="67" spans="22:26" x14ac:dyDescent="0.25">
      <c r="V67" s="1"/>
      <c r="Y67" s="9">
        <v>45141</v>
      </c>
      <c r="Z67" t="s">
        <v>20</v>
      </c>
    </row>
    <row r="68" spans="22:26" x14ac:dyDescent="0.25">
      <c r="V68" s="1"/>
      <c r="Y68" s="9">
        <v>45142</v>
      </c>
      <c r="Z68" t="s">
        <v>20</v>
      </c>
    </row>
    <row r="69" spans="22:26" x14ac:dyDescent="0.25">
      <c r="V69" s="1"/>
      <c r="Y69" s="9">
        <v>45143</v>
      </c>
      <c r="Z69" t="s">
        <v>21</v>
      </c>
    </row>
    <row r="70" spans="22:26" x14ac:dyDescent="0.25">
      <c r="V70" s="1"/>
      <c r="Y70" s="9">
        <v>45144</v>
      </c>
      <c r="Z70" t="s">
        <v>21</v>
      </c>
    </row>
    <row r="71" spans="22:26" x14ac:dyDescent="0.25">
      <c r="V71" s="1"/>
      <c r="Y71" s="9">
        <v>45145</v>
      </c>
      <c r="Z71" t="s">
        <v>21</v>
      </c>
    </row>
    <row r="72" spans="22:26" x14ac:dyDescent="0.25">
      <c r="V72" s="1"/>
      <c r="Y72" s="9">
        <v>45146</v>
      </c>
      <c r="Z72" t="s">
        <v>20</v>
      </c>
    </row>
    <row r="73" spans="22:26" x14ac:dyDescent="0.25">
      <c r="V73" s="1"/>
      <c r="Y73" s="9">
        <v>45147</v>
      </c>
      <c r="Z73" t="s">
        <v>20</v>
      </c>
    </row>
    <row r="74" spans="22:26" x14ac:dyDescent="0.25">
      <c r="V74" s="1"/>
      <c r="Y74" s="9">
        <v>45148</v>
      </c>
      <c r="Z74" t="s">
        <v>20</v>
      </c>
    </row>
    <row r="75" spans="22:26" x14ac:dyDescent="0.25">
      <c r="V75" s="1"/>
      <c r="Y75" s="9">
        <v>45149</v>
      </c>
      <c r="Z75" t="s">
        <v>20</v>
      </c>
    </row>
    <row r="76" spans="22:26" x14ac:dyDescent="0.25">
      <c r="V76" s="1"/>
      <c r="Y76" s="9">
        <v>45150</v>
      </c>
      <c r="Z76" t="s">
        <v>20</v>
      </c>
    </row>
    <row r="77" spans="22:26" x14ac:dyDescent="0.25">
      <c r="V77" s="1"/>
      <c r="Y77" s="9">
        <v>45151</v>
      </c>
      <c r="Z77" t="s">
        <v>20</v>
      </c>
    </row>
    <row r="78" spans="22:26" x14ac:dyDescent="0.25">
      <c r="V78" s="1"/>
      <c r="Y78" s="9">
        <v>45152</v>
      </c>
      <c r="Z78" t="s">
        <v>21</v>
      </c>
    </row>
    <row r="79" spans="22:26" x14ac:dyDescent="0.25">
      <c r="V79" s="1"/>
      <c r="Y79" s="9">
        <v>45153</v>
      </c>
      <c r="Z79" t="s">
        <v>20</v>
      </c>
    </row>
    <row r="80" spans="22:26" x14ac:dyDescent="0.25">
      <c r="V80" s="1"/>
      <c r="Y80" s="9">
        <v>45154</v>
      </c>
      <c r="Z80" t="s">
        <v>20</v>
      </c>
    </row>
    <row r="81" spans="22:26" x14ac:dyDescent="0.25">
      <c r="V81" s="1"/>
      <c r="Y81" s="9">
        <v>45155</v>
      </c>
      <c r="Z81" t="s">
        <v>20</v>
      </c>
    </row>
    <row r="82" spans="22:26" x14ac:dyDescent="0.25">
      <c r="V82" s="1"/>
      <c r="Y82" s="9">
        <v>45156</v>
      </c>
      <c r="Z82" t="s">
        <v>20</v>
      </c>
    </row>
    <row r="83" spans="22:26" x14ac:dyDescent="0.25">
      <c r="V83" s="1"/>
      <c r="Y83" s="9">
        <v>45157</v>
      </c>
      <c r="Z83" t="s">
        <v>20</v>
      </c>
    </row>
    <row r="84" spans="22:26" x14ac:dyDescent="0.25">
      <c r="V84" s="1"/>
      <c r="Y84" s="9">
        <v>45158</v>
      </c>
      <c r="Z84" t="s">
        <v>20</v>
      </c>
    </row>
    <row r="85" spans="22:26" x14ac:dyDescent="0.25">
      <c r="V85" s="1"/>
      <c r="Y85" s="9">
        <v>45159</v>
      </c>
      <c r="Z85" t="s">
        <v>20</v>
      </c>
    </row>
    <row r="86" spans="22:26" x14ac:dyDescent="0.25">
      <c r="V86" s="1"/>
      <c r="Y86" s="9">
        <v>45160</v>
      </c>
      <c r="Z86" t="s">
        <v>20</v>
      </c>
    </row>
    <row r="87" spans="22:26" x14ac:dyDescent="0.25">
      <c r="V87" s="1"/>
      <c r="Y87" s="9">
        <v>45161</v>
      </c>
      <c r="Z87" t="s">
        <v>21</v>
      </c>
    </row>
    <row r="88" spans="22:26" x14ac:dyDescent="0.25">
      <c r="V88" s="1"/>
      <c r="Y88" s="9">
        <v>45162</v>
      </c>
      <c r="Z88" t="s">
        <v>20</v>
      </c>
    </row>
    <row r="89" spans="22:26" x14ac:dyDescent="0.25">
      <c r="V89" s="1"/>
      <c r="Y89" s="9">
        <v>45163</v>
      </c>
      <c r="Z89" t="s">
        <v>20</v>
      </c>
    </row>
    <row r="90" spans="22:26" x14ac:dyDescent="0.25">
      <c r="V90" s="1"/>
      <c r="Y90" s="9">
        <v>45164</v>
      </c>
      <c r="Z90" t="s">
        <v>20</v>
      </c>
    </row>
    <row r="91" spans="22:26" x14ac:dyDescent="0.25">
      <c r="V91" s="1"/>
      <c r="Y91" s="9">
        <v>45165</v>
      </c>
      <c r="Z91" t="s">
        <v>20</v>
      </c>
    </row>
    <row r="92" spans="22:26" x14ac:dyDescent="0.25">
      <c r="V92" s="1"/>
      <c r="Y92" s="9">
        <v>45166</v>
      </c>
      <c r="Z92" t="s">
        <v>21</v>
      </c>
    </row>
    <row r="93" spans="22:26" x14ac:dyDescent="0.25">
      <c r="V93" s="1"/>
      <c r="Y93" s="9">
        <v>45167</v>
      </c>
      <c r="Z93" t="s">
        <v>21</v>
      </c>
    </row>
    <row r="94" spans="22:26" x14ac:dyDescent="0.25">
      <c r="V94" s="1"/>
      <c r="Y94" s="9">
        <v>45168</v>
      </c>
      <c r="Z94" t="s">
        <v>20</v>
      </c>
    </row>
    <row r="95" spans="22:26" x14ac:dyDescent="0.25">
      <c r="V95" s="1"/>
      <c r="Y95" s="9">
        <v>45169</v>
      </c>
      <c r="Z95" t="s">
        <v>20</v>
      </c>
    </row>
    <row r="96" spans="22:26" x14ac:dyDescent="0.25">
      <c r="V96" s="1"/>
    </row>
    <row r="97" spans="22:22" x14ac:dyDescent="0.25">
      <c r="V97" s="1"/>
    </row>
    <row r="98" spans="22:22" x14ac:dyDescent="0.25">
      <c r="V98" s="1"/>
    </row>
    <row r="99" spans="22:22" x14ac:dyDescent="0.25">
      <c r="V99" s="1"/>
    </row>
    <row r="100" spans="22:22" x14ac:dyDescent="0.25">
      <c r="V100" s="1"/>
    </row>
    <row r="101" spans="22:22" x14ac:dyDescent="0.25">
      <c r="V101" s="1"/>
    </row>
    <row r="102" spans="22:22" x14ac:dyDescent="0.25">
      <c r="V102" s="1"/>
    </row>
    <row r="103" spans="22:22" x14ac:dyDescent="0.25">
      <c r="V103" s="1"/>
    </row>
  </sheetData>
  <dataValidations disablePrompts="1" count="1">
    <dataValidation type="list" allowBlank="1" showInputMessage="1" showErrorMessage="1" sqref="W6" xr:uid="{6A7B11B8-CE2C-45C3-AD0D-89BDC491D55C}">
      <formula1>$AB$4:$AB$10</formula1>
    </dataValidation>
  </dataValidations>
  <hyperlinks>
    <hyperlink ref="A1" location="'TOC Gallery'!A1" tooltip="Go To: Table of Contents" display="'TOC Gallery'!A1" xr:uid="{105AC9D4-BA9D-4C76-99FA-A85E7A2B7C9D}"/>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5841" r:id="rId3" name="Spinner 1">
              <controlPr defaultSize="0" autoPict="0">
                <anchor moveWithCells="1" sizeWithCells="1">
                  <from>
                    <xdr:col>4</xdr:col>
                    <xdr:colOff>161925</xdr:colOff>
                    <xdr:row>1</xdr:row>
                    <xdr:rowOff>171450</xdr:rowOff>
                  </from>
                  <to>
                    <xdr:col>4</xdr:col>
                    <xdr:colOff>333375</xdr:colOff>
                    <xdr:row>3</xdr:row>
                    <xdr:rowOff>76200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E26AC-3529-4FCE-8011-CD9D5136786C}">
  <sheetPr>
    <tabColor theme="1" tint="0.34998626667073579"/>
  </sheetPr>
  <dimension ref="A1:AF103"/>
  <sheetViews>
    <sheetView workbookViewId="0">
      <selection activeCell="E18" sqref="E18"/>
    </sheetView>
  </sheetViews>
  <sheetFormatPr defaultRowHeight="15" x14ac:dyDescent="0.25"/>
  <cols>
    <col min="1" max="1" width="2.7109375" style="30" customWidth="1"/>
    <col min="2" max="5" width="9.140625" style="30"/>
    <col min="6" max="6" width="9.140625" style="31"/>
    <col min="11" max="11" width="10.28515625" bestFit="1" customWidth="1"/>
    <col min="12" max="17" width="10.28515625" customWidth="1"/>
    <col min="20" max="20" width="10.28515625" bestFit="1" customWidth="1"/>
    <col min="22" max="22" width="10.28515625" bestFit="1" customWidth="1"/>
    <col min="25" max="25" width="20.5703125" bestFit="1" customWidth="1"/>
    <col min="26" max="26" width="11.5703125" bestFit="1" customWidth="1"/>
    <col min="27" max="27" width="10.7109375" bestFit="1" customWidth="1"/>
    <col min="28" max="29" width="9.7109375" bestFit="1" customWidth="1"/>
    <col min="32" max="32" width="14.5703125" bestFit="1" customWidth="1"/>
  </cols>
  <sheetData>
    <row r="1" spans="1:32" ht="18.75" x14ac:dyDescent="0.3">
      <c r="A1" s="28">
        <v>3</v>
      </c>
      <c r="B1" s="29" t="s">
        <v>32</v>
      </c>
      <c r="H1" s="13" t="s">
        <v>1</v>
      </c>
      <c r="I1" s="27"/>
      <c r="J1" s="27"/>
      <c r="K1" s="27"/>
      <c r="L1" s="27"/>
      <c r="M1" s="27"/>
      <c r="N1" s="27"/>
      <c r="O1" s="27"/>
      <c r="P1" s="27"/>
      <c r="Q1" s="27"/>
      <c r="R1" s="27"/>
      <c r="S1" s="27"/>
      <c r="T1" s="27"/>
      <c r="U1" s="27"/>
      <c r="V1" s="27"/>
      <c r="W1" s="27"/>
      <c r="X1" s="27"/>
      <c r="Y1" s="27"/>
      <c r="Z1" s="27"/>
      <c r="AA1" s="27"/>
      <c r="AB1" s="27"/>
      <c r="AC1" s="27"/>
    </row>
    <row r="2" spans="1:32" x14ac:dyDescent="0.25">
      <c r="H2" s="33" t="s">
        <v>51</v>
      </c>
      <c r="I2" s="34"/>
      <c r="J2" s="34"/>
      <c r="K2" s="34"/>
      <c r="L2" s="34"/>
      <c r="N2" s="32" t="s">
        <v>68</v>
      </c>
      <c r="O2" s="11"/>
      <c r="P2" s="11"/>
      <c r="R2" s="20" t="s">
        <v>65</v>
      </c>
      <c r="S2" s="21"/>
      <c r="T2" s="21"/>
      <c r="V2" s="25" t="s">
        <v>35</v>
      </c>
      <c r="W2" s="26"/>
      <c r="Y2" s="23" t="s">
        <v>67</v>
      </c>
      <c r="Z2" s="24"/>
      <c r="AB2" s="22" t="s">
        <v>66</v>
      </c>
      <c r="AC2" s="22"/>
      <c r="AE2" s="33" t="s">
        <v>77</v>
      </c>
      <c r="AF2" s="33"/>
    </row>
    <row r="3" spans="1:32" x14ac:dyDescent="0.25">
      <c r="H3" s="2" t="s">
        <v>64</v>
      </c>
      <c r="I3" s="2" t="s">
        <v>15</v>
      </c>
      <c r="J3" s="2" t="s">
        <v>16</v>
      </c>
      <c r="K3" s="2" t="s">
        <v>18</v>
      </c>
      <c r="L3" s="2" t="s">
        <v>19</v>
      </c>
      <c r="M3" s="2"/>
      <c r="N3" s="2" t="s">
        <v>15</v>
      </c>
      <c r="O3" s="2" t="s">
        <v>16</v>
      </c>
      <c r="P3" s="2" t="s">
        <v>19</v>
      </c>
      <c r="Q3" s="2"/>
      <c r="R3" s="2" t="s">
        <v>15</v>
      </c>
      <c r="S3" s="2" t="s">
        <v>16</v>
      </c>
      <c r="T3" s="2" t="s">
        <v>19</v>
      </c>
      <c r="U3" s="2"/>
      <c r="V3" s="2" t="s">
        <v>79</v>
      </c>
      <c r="W3" s="2" t="s">
        <v>17</v>
      </c>
      <c r="X3" s="2"/>
      <c r="Y3" s="2" t="s">
        <v>33</v>
      </c>
      <c r="Z3" s="9">
        <f>DATE(1900,Z5,1)</f>
        <v>45108</v>
      </c>
      <c r="AB3" s="2" t="s">
        <v>18</v>
      </c>
      <c r="AC3" s="2" t="s">
        <v>0</v>
      </c>
      <c r="AE3" s="2" t="s">
        <v>22</v>
      </c>
      <c r="AF3" s="2" t="s">
        <v>78</v>
      </c>
    </row>
    <row r="4" spans="1:32" x14ac:dyDescent="0.25">
      <c r="H4">
        <v>1</v>
      </c>
      <c r="I4">
        <v>1</v>
      </c>
      <c r="J4">
        <v>6</v>
      </c>
      <c r="K4" s="10">
        <f>$Z$3-WEEKDAY($Z$3,$Z$7)+H4</f>
        <v>45102</v>
      </c>
      <c r="L4" s="10" t="str">
        <f>IF(MONTH($Z$3)=MONTH(K4),K4,"")</f>
        <v/>
      </c>
      <c r="M4" s="10"/>
      <c r="N4" s="10">
        <f>IF(MONTH($Z$3)&lt;&gt;MONTH(K4),I4,NA())</f>
        <v>1</v>
      </c>
      <c r="O4">
        <v>6</v>
      </c>
      <c r="P4" s="10">
        <f>IF(MONTH($Z$3)&lt;&gt;MONTH(K4),K4,"")</f>
        <v>45102</v>
      </c>
      <c r="Q4" s="10"/>
      <c r="R4" t="e">
        <f t="shared" ref="R4:R45" si="0">IF(COUNTIFS($AB$4:$AB$95,$K4,$AC$4:$AC$95,"Yes")&gt;0,I4,NA())</f>
        <v>#N/A</v>
      </c>
      <c r="S4">
        <v>6</v>
      </c>
      <c r="T4" s="10" t="e">
        <f>IF(R4&gt;=1,K4,"")</f>
        <v>#N/A</v>
      </c>
      <c r="V4" t="str">
        <f>LEFT(TEXT(K4,"DDD"),1)</f>
        <v>S</v>
      </c>
      <c r="W4">
        <v>0</v>
      </c>
      <c r="Y4" s="2" t="s">
        <v>34</v>
      </c>
      <c r="Z4" t="str">
        <f>TEXT(Z3,"mmmm yyyy")</f>
        <v>July 2023</v>
      </c>
      <c r="AB4" s="9">
        <v>45078</v>
      </c>
      <c r="AC4" t="s">
        <v>21</v>
      </c>
      <c r="AE4" t="s">
        <v>75</v>
      </c>
      <c r="AF4">
        <v>1</v>
      </c>
    </row>
    <row r="5" spans="1:32" x14ac:dyDescent="0.25">
      <c r="H5">
        <v>2</v>
      </c>
      <c r="I5">
        <v>2</v>
      </c>
      <c r="J5">
        <v>6</v>
      </c>
      <c r="K5" s="10">
        <f t="shared" ref="K5:K45" si="1">$Z$3-WEEKDAY($Z$3,$Z$7)+H5</f>
        <v>45103</v>
      </c>
      <c r="L5" s="10" t="str">
        <f t="shared" ref="L5:L45" si="2">IF(MONTH($Z$3)=MONTH(K5),K5,"")</f>
        <v/>
      </c>
      <c r="M5" s="10"/>
      <c r="N5" s="10">
        <f t="shared" ref="N5:N45" si="3">IF(MONTH($Z$3)&lt;&gt;MONTH(K5),I5,NA())</f>
        <v>2</v>
      </c>
      <c r="O5">
        <v>6</v>
      </c>
      <c r="P5" s="10">
        <f t="shared" ref="P5:P45" si="4">IF(MONTH($Z$3)&lt;&gt;MONTH(K5),K5,"")</f>
        <v>45103</v>
      </c>
      <c r="Q5" s="10"/>
      <c r="R5" t="e">
        <f t="shared" si="0"/>
        <v>#N/A</v>
      </c>
      <c r="S5">
        <v>6</v>
      </c>
      <c r="T5" s="10" t="e">
        <f t="shared" ref="T5:T45" si="5">IF(R5&gt;=1,K5,"")</f>
        <v>#N/A</v>
      </c>
      <c r="V5" t="str">
        <f t="shared" ref="V5:V10" si="6">LEFT(TEXT(K5,"DDD"),1)</f>
        <v>M</v>
      </c>
      <c r="W5">
        <v>0</v>
      </c>
      <c r="Y5" s="19" t="s">
        <v>52</v>
      </c>
      <c r="Z5">
        <v>1483</v>
      </c>
      <c r="AB5" s="9">
        <v>45079</v>
      </c>
      <c r="AC5" t="s">
        <v>20</v>
      </c>
      <c r="AE5" t="s">
        <v>69</v>
      </c>
      <c r="AF5">
        <v>11</v>
      </c>
    </row>
    <row r="6" spans="1:32" x14ac:dyDescent="0.25">
      <c r="H6">
        <v>3</v>
      </c>
      <c r="I6">
        <v>3</v>
      </c>
      <c r="J6">
        <v>6</v>
      </c>
      <c r="K6" s="10">
        <f t="shared" si="1"/>
        <v>45104</v>
      </c>
      <c r="L6" s="10" t="str">
        <f t="shared" si="2"/>
        <v/>
      </c>
      <c r="M6" s="10"/>
      <c r="N6" s="10">
        <f t="shared" si="3"/>
        <v>3</v>
      </c>
      <c r="O6">
        <v>6</v>
      </c>
      <c r="P6" s="10">
        <f t="shared" si="4"/>
        <v>45104</v>
      </c>
      <c r="Q6" s="10"/>
      <c r="R6">
        <f t="shared" si="0"/>
        <v>3</v>
      </c>
      <c r="S6">
        <v>6</v>
      </c>
      <c r="T6" s="10">
        <f t="shared" si="5"/>
        <v>45104</v>
      </c>
      <c r="V6" t="str">
        <f t="shared" si="6"/>
        <v>T</v>
      </c>
      <c r="W6">
        <v>0</v>
      </c>
      <c r="Y6" s="19" t="s">
        <v>33</v>
      </c>
      <c r="Z6" t="s">
        <v>75</v>
      </c>
      <c r="AB6" s="9">
        <v>45080</v>
      </c>
      <c r="AC6" t="s">
        <v>21</v>
      </c>
      <c r="AE6" t="s">
        <v>70</v>
      </c>
      <c r="AF6">
        <v>12</v>
      </c>
    </row>
    <row r="7" spans="1:32" x14ac:dyDescent="0.25">
      <c r="H7">
        <v>4</v>
      </c>
      <c r="I7">
        <v>4</v>
      </c>
      <c r="J7">
        <v>6</v>
      </c>
      <c r="K7" s="10">
        <f t="shared" si="1"/>
        <v>45105</v>
      </c>
      <c r="L7" s="10" t="str">
        <f t="shared" si="2"/>
        <v/>
      </c>
      <c r="M7" s="10"/>
      <c r="N7" s="10">
        <f t="shared" si="3"/>
        <v>4</v>
      </c>
      <c r="O7">
        <v>6</v>
      </c>
      <c r="P7" s="10">
        <f t="shared" si="4"/>
        <v>45105</v>
      </c>
      <c r="Q7" s="10"/>
      <c r="R7">
        <f t="shared" si="0"/>
        <v>4</v>
      </c>
      <c r="S7">
        <v>6</v>
      </c>
      <c r="T7" s="10">
        <f t="shared" si="5"/>
        <v>45105</v>
      </c>
      <c r="V7" t="str">
        <f t="shared" si="6"/>
        <v>W</v>
      </c>
      <c r="W7">
        <v>0</v>
      </c>
      <c r="Y7" s="19" t="s">
        <v>76</v>
      </c>
      <c r="Z7">
        <f>VLOOKUP(Z6,$AE$4:$AF$10,2,FALSE)</f>
        <v>1</v>
      </c>
      <c r="AB7" s="9">
        <v>45081</v>
      </c>
      <c r="AC7" t="s">
        <v>20</v>
      </c>
      <c r="AE7" t="s">
        <v>71</v>
      </c>
      <c r="AF7">
        <v>13</v>
      </c>
    </row>
    <row r="8" spans="1:32" x14ac:dyDescent="0.25">
      <c r="H8">
        <v>5</v>
      </c>
      <c r="I8">
        <v>5</v>
      </c>
      <c r="J8">
        <v>6</v>
      </c>
      <c r="K8" s="10">
        <f t="shared" si="1"/>
        <v>45106</v>
      </c>
      <c r="L8" s="10" t="str">
        <f t="shared" si="2"/>
        <v/>
      </c>
      <c r="M8" s="10"/>
      <c r="N8" s="10">
        <f t="shared" si="3"/>
        <v>5</v>
      </c>
      <c r="O8">
        <v>6</v>
      </c>
      <c r="P8" s="10">
        <f t="shared" si="4"/>
        <v>45106</v>
      </c>
      <c r="Q8" s="10"/>
      <c r="R8">
        <f t="shared" si="0"/>
        <v>5</v>
      </c>
      <c r="S8">
        <v>6</v>
      </c>
      <c r="T8" s="10">
        <f t="shared" si="5"/>
        <v>45106</v>
      </c>
      <c r="V8" t="str">
        <f t="shared" si="6"/>
        <v>T</v>
      </c>
      <c r="W8">
        <v>0</v>
      </c>
      <c r="Y8" s="19" t="s">
        <v>81</v>
      </c>
      <c r="Z8">
        <v>5</v>
      </c>
      <c r="AB8" s="9">
        <v>45082</v>
      </c>
      <c r="AC8" t="s">
        <v>21</v>
      </c>
      <c r="AE8" t="s">
        <v>72</v>
      </c>
      <c r="AF8">
        <v>14</v>
      </c>
    </row>
    <row r="9" spans="1:32" x14ac:dyDescent="0.25">
      <c r="H9">
        <v>6</v>
      </c>
      <c r="I9">
        <v>6</v>
      </c>
      <c r="J9">
        <v>6</v>
      </c>
      <c r="K9" s="10">
        <f t="shared" si="1"/>
        <v>45107</v>
      </c>
      <c r="L9" s="10" t="str">
        <f t="shared" si="2"/>
        <v/>
      </c>
      <c r="M9" s="10"/>
      <c r="N9" s="10">
        <f t="shared" si="3"/>
        <v>6</v>
      </c>
      <c r="O9">
        <v>6</v>
      </c>
      <c r="P9" s="10">
        <f t="shared" si="4"/>
        <v>45107</v>
      </c>
      <c r="Q9" s="10"/>
      <c r="R9" t="e">
        <f t="shared" si="0"/>
        <v>#N/A</v>
      </c>
      <c r="S9">
        <v>6</v>
      </c>
      <c r="T9" s="10" t="e">
        <f t="shared" si="5"/>
        <v>#N/A</v>
      </c>
      <c r="V9" t="str">
        <f t="shared" si="6"/>
        <v>F</v>
      </c>
      <c r="W9">
        <v>0</v>
      </c>
      <c r="Y9" s="1"/>
      <c r="AB9" s="9">
        <v>45083</v>
      </c>
      <c r="AC9" t="s">
        <v>20</v>
      </c>
      <c r="AE9" t="s">
        <v>73</v>
      </c>
      <c r="AF9">
        <v>15</v>
      </c>
    </row>
    <row r="10" spans="1:32" x14ac:dyDescent="0.25">
      <c r="H10">
        <v>7</v>
      </c>
      <c r="I10">
        <v>7</v>
      </c>
      <c r="J10">
        <v>6</v>
      </c>
      <c r="K10" s="10">
        <f t="shared" si="1"/>
        <v>45108</v>
      </c>
      <c r="L10" s="10">
        <f t="shared" si="2"/>
        <v>45108</v>
      </c>
      <c r="M10" s="10"/>
      <c r="N10" s="10" t="e">
        <f t="shared" si="3"/>
        <v>#N/A</v>
      </c>
      <c r="O10">
        <v>6</v>
      </c>
      <c r="P10" s="10" t="str">
        <f t="shared" si="4"/>
        <v/>
      </c>
      <c r="Q10" s="10"/>
      <c r="R10">
        <f t="shared" si="0"/>
        <v>7</v>
      </c>
      <c r="S10">
        <v>6</v>
      </c>
      <c r="T10" s="10">
        <f t="shared" si="5"/>
        <v>45108</v>
      </c>
      <c r="V10" t="str">
        <f t="shared" si="6"/>
        <v>S</v>
      </c>
      <c r="W10">
        <v>0</v>
      </c>
      <c r="Y10" s="1"/>
      <c r="AB10" s="9">
        <v>45084</v>
      </c>
      <c r="AC10" t="s">
        <v>21</v>
      </c>
      <c r="AE10" t="s">
        <v>74</v>
      </c>
      <c r="AF10">
        <v>16</v>
      </c>
    </row>
    <row r="11" spans="1:32" x14ac:dyDescent="0.25">
      <c r="H11">
        <v>8</v>
      </c>
      <c r="I11">
        <f>I4</f>
        <v>1</v>
      </c>
      <c r="J11">
        <f t="shared" ref="J11:J45" si="7">J4-1</f>
        <v>5</v>
      </c>
      <c r="K11" s="10">
        <f t="shared" si="1"/>
        <v>45109</v>
      </c>
      <c r="L11" s="10">
        <f t="shared" si="2"/>
        <v>45109</v>
      </c>
      <c r="M11" s="10"/>
      <c r="N11" s="10" t="e">
        <f t="shared" si="3"/>
        <v>#N/A</v>
      </c>
      <c r="O11">
        <f>O4-1</f>
        <v>5</v>
      </c>
      <c r="P11" s="10" t="str">
        <f t="shared" si="4"/>
        <v/>
      </c>
      <c r="Q11" s="10"/>
      <c r="R11">
        <f t="shared" si="0"/>
        <v>1</v>
      </c>
      <c r="S11">
        <f t="shared" ref="S11:S45" si="8">S4-1</f>
        <v>5</v>
      </c>
      <c r="T11" s="10">
        <f t="shared" si="5"/>
        <v>45109</v>
      </c>
      <c r="Y11" s="1"/>
      <c r="AB11" s="9">
        <v>45085</v>
      </c>
      <c r="AC11" t="s">
        <v>21</v>
      </c>
    </row>
    <row r="12" spans="1:32" x14ac:dyDescent="0.25">
      <c r="H12">
        <v>9</v>
      </c>
      <c r="I12">
        <f t="shared" ref="I12:I45" si="9">I5</f>
        <v>2</v>
      </c>
      <c r="J12">
        <f t="shared" si="7"/>
        <v>5</v>
      </c>
      <c r="K12" s="10">
        <f t="shared" si="1"/>
        <v>45110</v>
      </c>
      <c r="L12" s="10">
        <f t="shared" si="2"/>
        <v>45110</v>
      </c>
      <c r="M12" s="10"/>
      <c r="N12" s="10" t="e">
        <f t="shared" si="3"/>
        <v>#N/A</v>
      </c>
      <c r="O12">
        <f t="shared" ref="O12:O45" si="10">O5-1</f>
        <v>5</v>
      </c>
      <c r="P12" s="10" t="str">
        <f t="shared" si="4"/>
        <v/>
      </c>
      <c r="Q12" s="10"/>
      <c r="R12">
        <f t="shared" si="0"/>
        <v>2</v>
      </c>
      <c r="S12">
        <f t="shared" si="8"/>
        <v>5</v>
      </c>
      <c r="T12" s="10">
        <f t="shared" si="5"/>
        <v>45110</v>
      </c>
      <c r="Y12" s="1"/>
      <c r="AB12" s="9">
        <v>45086</v>
      </c>
      <c r="AC12" t="s">
        <v>20</v>
      </c>
    </row>
    <row r="13" spans="1:32" x14ac:dyDescent="0.25">
      <c r="H13">
        <v>10</v>
      </c>
      <c r="I13">
        <f t="shared" si="9"/>
        <v>3</v>
      </c>
      <c r="J13">
        <f t="shared" si="7"/>
        <v>5</v>
      </c>
      <c r="K13" s="10">
        <f t="shared" si="1"/>
        <v>45111</v>
      </c>
      <c r="L13" s="10">
        <f t="shared" si="2"/>
        <v>45111</v>
      </c>
      <c r="M13" s="10"/>
      <c r="N13" s="10" t="e">
        <f t="shared" si="3"/>
        <v>#N/A</v>
      </c>
      <c r="O13">
        <f t="shared" si="10"/>
        <v>5</v>
      </c>
      <c r="P13" s="10" t="str">
        <f t="shared" si="4"/>
        <v/>
      </c>
      <c r="Q13" s="10"/>
      <c r="R13" t="e">
        <f t="shared" si="0"/>
        <v>#N/A</v>
      </c>
      <c r="S13">
        <f t="shared" si="8"/>
        <v>5</v>
      </c>
      <c r="T13" s="10" t="e">
        <f t="shared" si="5"/>
        <v>#N/A</v>
      </c>
      <c r="Y13" s="1"/>
      <c r="AB13" s="9">
        <v>45087</v>
      </c>
      <c r="AC13" t="s">
        <v>20</v>
      </c>
    </row>
    <row r="14" spans="1:32" x14ac:dyDescent="0.25">
      <c r="H14">
        <v>11</v>
      </c>
      <c r="I14">
        <f t="shared" si="9"/>
        <v>4</v>
      </c>
      <c r="J14">
        <f t="shared" si="7"/>
        <v>5</v>
      </c>
      <c r="K14" s="10">
        <f t="shared" si="1"/>
        <v>45112</v>
      </c>
      <c r="L14" s="10">
        <f t="shared" si="2"/>
        <v>45112</v>
      </c>
      <c r="M14" s="10"/>
      <c r="N14" s="10" t="e">
        <f t="shared" si="3"/>
        <v>#N/A</v>
      </c>
      <c r="O14">
        <f t="shared" si="10"/>
        <v>5</v>
      </c>
      <c r="P14" s="10" t="str">
        <f t="shared" si="4"/>
        <v/>
      </c>
      <c r="Q14" s="10"/>
      <c r="R14">
        <f t="shared" si="0"/>
        <v>4</v>
      </c>
      <c r="S14">
        <f t="shared" si="8"/>
        <v>5</v>
      </c>
      <c r="T14" s="10">
        <f t="shared" si="5"/>
        <v>45112</v>
      </c>
      <c r="Y14" s="1"/>
      <c r="AB14" s="9">
        <v>45088</v>
      </c>
      <c r="AC14" t="s">
        <v>20</v>
      </c>
    </row>
    <row r="15" spans="1:32" x14ac:dyDescent="0.25">
      <c r="H15">
        <v>12</v>
      </c>
      <c r="I15">
        <f t="shared" si="9"/>
        <v>5</v>
      </c>
      <c r="J15">
        <f t="shared" si="7"/>
        <v>5</v>
      </c>
      <c r="K15" s="10">
        <f t="shared" si="1"/>
        <v>45113</v>
      </c>
      <c r="L15" s="10">
        <f t="shared" si="2"/>
        <v>45113</v>
      </c>
      <c r="M15" s="10"/>
      <c r="N15" s="10" t="e">
        <f t="shared" si="3"/>
        <v>#N/A</v>
      </c>
      <c r="O15">
        <f t="shared" si="10"/>
        <v>5</v>
      </c>
      <c r="P15" s="10" t="str">
        <f t="shared" si="4"/>
        <v/>
      </c>
      <c r="Q15" s="10"/>
      <c r="R15">
        <f t="shared" si="0"/>
        <v>5</v>
      </c>
      <c r="S15">
        <f t="shared" si="8"/>
        <v>5</v>
      </c>
      <c r="T15" s="10">
        <f t="shared" si="5"/>
        <v>45113</v>
      </c>
      <c r="Y15" s="1"/>
      <c r="AB15" s="9">
        <v>45089</v>
      </c>
      <c r="AC15" t="s">
        <v>20</v>
      </c>
    </row>
    <row r="16" spans="1:32" x14ac:dyDescent="0.25">
      <c r="H16">
        <v>13</v>
      </c>
      <c r="I16">
        <f t="shared" si="9"/>
        <v>6</v>
      </c>
      <c r="J16">
        <f t="shared" si="7"/>
        <v>5</v>
      </c>
      <c r="K16" s="10">
        <f t="shared" si="1"/>
        <v>45114</v>
      </c>
      <c r="L16" s="10">
        <f t="shared" si="2"/>
        <v>45114</v>
      </c>
      <c r="M16" s="10"/>
      <c r="N16" s="10" t="e">
        <f t="shared" si="3"/>
        <v>#N/A</v>
      </c>
      <c r="O16">
        <f t="shared" si="10"/>
        <v>5</v>
      </c>
      <c r="P16" s="10" t="str">
        <f t="shared" si="4"/>
        <v/>
      </c>
      <c r="Q16" s="10"/>
      <c r="R16">
        <f t="shared" si="0"/>
        <v>6</v>
      </c>
      <c r="S16">
        <f t="shared" si="8"/>
        <v>5</v>
      </c>
      <c r="T16" s="10">
        <f t="shared" si="5"/>
        <v>45114</v>
      </c>
      <c r="Y16" s="1"/>
      <c r="AB16" s="9">
        <v>45090</v>
      </c>
      <c r="AC16" t="s">
        <v>21</v>
      </c>
    </row>
    <row r="17" spans="8:29" x14ac:dyDescent="0.25">
      <c r="H17">
        <v>14</v>
      </c>
      <c r="I17">
        <f t="shared" si="9"/>
        <v>7</v>
      </c>
      <c r="J17">
        <f t="shared" si="7"/>
        <v>5</v>
      </c>
      <c r="K17" s="10">
        <f t="shared" si="1"/>
        <v>45115</v>
      </c>
      <c r="L17" s="10">
        <f t="shared" si="2"/>
        <v>45115</v>
      </c>
      <c r="M17" s="10"/>
      <c r="N17" s="10" t="e">
        <f t="shared" si="3"/>
        <v>#N/A</v>
      </c>
      <c r="O17">
        <f t="shared" si="10"/>
        <v>5</v>
      </c>
      <c r="P17" s="10" t="str">
        <f t="shared" si="4"/>
        <v/>
      </c>
      <c r="Q17" s="10"/>
      <c r="R17">
        <f t="shared" si="0"/>
        <v>7</v>
      </c>
      <c r="S17">
        <f t="shared" si="8"/>
        <v>5</v>
      </c>
      <c r="T17" s="10">
        <f t="shared" si="5"/>
        <v>45115</v>
      </c>
      <c r="Y17" s="1"/>
      <c r="AB17" s="9">
        <v>45091</v>
      </c>
      <c r="AC17" t="s">
        <v>20</v>
      </c>
    </row>
    <row r="18" spans="8:29" x14ac:dyDescent="0.25">
      <c r="H18">
        <v>15</v>
      </c>
      <c r="I18">
        <f t="shared" si="9"/>
        <v>1</v>
      </c>
      <c r="J18">
        <f t="shared" si="7"/>
        <v>4</v>
      </c>
      <c r="K18" s="10">
        <f t="shared" si="1"/>
        <v>45116</v>
      </c>
      <c r="L18" s="10">
        <f t="shared" si="2"/>
        <v>45116</v>
      </c>
      <c r="M18" s="10"/>
      <c r="N18" s="10" t="e">
        <f t="shared" si="3"/>
        <v>#N/A</v>
      </c>
      <c r="O18">
        <f t="shared" si="10"/>
        <v>4</v>
      </c>
      <c r="P18" s="10" t="str">
        <f t="shared" si="4"/>
        <v/>
      </c>
      <c r="Q18" s="10"/>
      <c r="R18">
        <f t="shared" si="0"/>
        <v>1</v>
      </c>
      <c r="S18">
        <f t="shared" si="8"/>
        <v>4</v>
      </c>
      <c r="T18" s="10">
        <f t="shared" si="5"/>
        <v>45116</v>
      </c>
      <c r="Y18" s="1"/>
      <c r="AB18" s="9">
        <v>45092</v>
      </c>
      <c r="AC18" t="s">
        <v>21</v>
      </c>
    </row>
    <row r="19" spans="8:29" x14ac:dyDescent="0.25">
      <c r="H19">
        <v>16</v>
      </c>
      <c r="I19">
        <f t="shared" si="9"/>
        <v>2</v>
      </c>
      <c r="J19">
        <f t="shared" si="7"/>
        <v>4</v>
      </c>
      <c r="K19" s="10">
        <f t="shared" si="1"/>
        <v>45117</v>
      </c>
      <c r="L19" s="10">
        <f t="shared" si="2"/>
        <v>45117</v>
      </c>
      <c r="M19" s="10"/>
      <c r="N19" s="10" t="e">
        <f t="shared" si="3"/>
        <v>#N/A</v>
      </c>
      <c r="O19">
        <f t="shared" si="10"/>
        <v>4</v>
      </c>
      <c r="P19" s="10" t="str">
        <f t="shared" si="4"/>
        <v/>
      </c>
      <c r="Q19" s="10"/>
      <c r="R19">
        <f t="shared" si="0"/>
        <v>2</v>
      </c>
      <c r="S19">
        <f t="shared" si="8"/>
        <v>4</v>
      </c>
      <c r="T19" s="10">
        <f t="shared" si="5"/>
        <v>45117</v>
      </c>
      <c r="Y19" s="1"/>
      <c r="AB19" s="9">
        <v>45093</v>
      </c>
      <c r="AC19" t="s">
        <v>20</v>
      </c>
    </row>
    <row r="20" spans="8:29" x14ac:dyDescent="0.25">
      <c r="H20">
        <v>17</v>
      </c>
      <c r="I20">
        <f t="shared" si="9"/>
        <v>3</v>
      </c>
      <c r="J20">
        <f t="shared" si="7"/>
        <v>4</v>
      </c>
      <c r="K20" s="10">
        <f t="shared" si="1"/>
        <v>45118</v>
      </c>
      <c r="L20" s="10">
        <f t="shared" si="2"/>
        <v>45118</v>
      </c>
      <c r="M20" s="10"/>
      <c r="N20" s="10" t="e">
        <f t="shared" si="3"/>
        <v>#N/A</v>
      </c>
      <c r="O20">
        <f t="shared" si="10"/>
        <v>4</v>
      </c>
      <c r="P20" s="10" t="str">
        <f t="shared" si="4"/>
        <v/>
      </c>
      <c r="Q20" s="10"/>
      <c r="R20" t="e">
        <f t="shared" si="0"/>
        <v>#N/A</v>
      </c>
      <c r="S20">
        <f t="shared" si="8"/>
        <v>4</v>
      </c>
      <c r="T20" s="10" t="e">
        <f t="shared" si="5"/>
        <v>#N/A</v>
      </c>
      <c r="Y20" s="1"/>
      <c r="AB20" s="9">
        <v>45094</v>
      </c>
      <c r="AC20" t="s">
        <v>20</v>
      </c>
    </row>
    <row r="21" spans="8:29" x14ac:dyDescent="0.25">
      <c r="H21">
        <v>18</v>
      </c>
      <c r="I21">
        <f t="shared" si="9"/>
        <v>4</v>
      </c>
      <c r="J21">
        <f t="shared" si="7"/>
        <v>4</v>
      </c>
      <c r="K21" s="10">
        <f t="shared" si="1"/>
        <v>45119</v>
      </c>
      <c r="L21" s="10">
        <f t="shared" si="2"/>
        <v>45119</v>
      </c>
      <c r="M21" s="10"/>
      <c r="N21" s="10" t="e">
        <f t="shared" si="3"/>
        <v>#N/A</v>
      </c>
      <c r="O21">
        <f t="shared" si="10"/>
        <v>4</v>
      </c>
      <c r="P21" s="10" t="str">
        <f t="shared" si="4"/>
        <v/>
      </c>
      <c r="Q21" s="10"/>
      <c r="R21" t="e">
        <f t="shared" si="0"/>
        <v>#N/A</v>
      </c>
      <c r="S21">
        <f t="shared" si="8"/>
        <v>4</v>
      </c>
      <c r="T21" s="10" t="e">
        <f t="shared" si="5"/>
        <v>#N/A</v>
      </c>
      <c r="Y21" s="1"/>
      <c r="AB21" s="9">
        <v>45095</v>
      </c>
      <c r="AC21" t="s">
        <v>20</v>
      </c>
    </row>
    <row r="22" spans="8:29" x14ac:dyDescent="0.25">
      <c r="H22">
        <v>19</v>
      </c>
      <c r="I22">
        <f t="shared" si="9"/>
        <v>5</v>
      </c>
      <c r="J22">
        <f t="shared" si="7"/>
        <v>4</v>
      </c>
      <c r="K22" s="10">
        <f t="shared" si="1"/>
        <v>45120</v>
      </c>
      <c r="L22" s="10">
        <f t="shared" si="2"/>
        <v>45120</v>
      </c>
      <c r="M22" s="10"/>
      <c r="N22" s="10" t="e">
        <f t="shared" si="3"/>
        <v>#N/A</v>
      </c>
      <c r="O22">
        <f t="shared" si="10"/>
        <v>4</v>
      </c>
      <c r="P22" s="10" t="str">
        <f t="shared" si="4"/>
        <v/>
      </c>
      <c r="Q22" s="10"/>
      <c r="R22" t="e">
        <f t="shared" si="0"/>
        <v>#N/A</v>
      </c>
      <c r="S22">
        <f t="shared" si="8"/>
        <v>4</v>
      </c>
      <c r="T22" s="10" t="e">
        <f t="shared" si="5"/>
        <v>#N/A</v>
      </c>
      <c r="Y22" s="1"/>
      <c r="AB22" s="9">
        <v>45096</v>
      </c>
      <c r="AC22" t="s">
        <v>20</v>
      </c>
    </row>
    <row r="23" spans="8:29" x14ac:dyDescent="0.25">
      <c r="H23">
        <v>20</v>
      </c>
      <c r="I23">
        <f t="shared" si="9"/>
        <v>6</v>
      </c>
      <c r="J23">
        <f t="shared" si="7"/>
        <v>4</v>
      </c>
      <c r="K23" s="10">
        <f t="shared" si="1"/>
        <v>45121</v>
      </c>
      <c r="L23" s="10">
        <f t="shared" si="2"/>
        <v>45121</v>
      </c>
      <c r="M23" s="10"/>
      <c r="N23" s="10" t="e">
        <f t="shared" si="3"/>
        <v>#N/A</v>
      </c>
      <c r="O23">
        <f t="shared" si="10"/>
        <v>4</v>
      </c>
      <c r="P23" s="10" t="str">
        <f t="shared" si="4"/>
        <v/>
      </c>
      <c r="Q23" s="10"/>
      <c r="R23">
        <f t="shared" si="0"/>
        <v>6</v>
      </c>
      <c r="S23">
        <f t="shared" si="8"/>
        <v>4</v>
      </c>
      <c r="T23" s="10">
        <f t="shared" si="5"/>
        <v>45121</v>
      </c>
      <c r="Y23" s="1"/>
      <c r="AB23" s="9">
        <v>45097</v>
      </c>
      <c r="AC23" t="s">
        <v>20</v>
      </c>
    </row>
    <row r="24" spans="8:29" x14ac:dyDescent="0.25">
      <c r="H24">
        <v>21</v>
      </c>
      <c r="I24">
        <f t="shared" si="9"/>
        <v>7</v>
      </c>
      <c r="J24">
        <f t="shared" si="7"/>
        <v>4</v>
      </c>
      <c r="K24" s="10">
        <f t="shared" si="1"/>
        <v>45122</v>
      </c>
      <c r="L24" s="10">
        <f t="shared" si="2"/>
        <v>45122</v>
      </c>
      <c r="M24" s="10"/>
      <c r="N24" s="10" t="e">
        <f t="shared" si="3"/>
        <v>#N/A</v>
      </c>
      <c r="O24">
        <f t="shared" si="10"/>
        <v>4</v>
      </c>
      <c r="P24" s="10" t="str">
        <f t="shared" si="4"/>
        <v/>
      </c>
      <c r="Q24" s="10"/>
      <c r="R24">
        <f t="shared" si="0"/>
        <v>7</v>
      </c>
      <c r="S24">
        <f t="shared" si="8"/>
        <v>4</v>
      </c>
      <c r="T24" s="10">
        <f t="shared" si="5"/>
        <v>45122</v>
      </c>
      <c r="Y24" s="1"/>
      <c r="AB24" s="9">
        <v>45098</v>
      </c>
      <c r="AC24" t="s">
        <v>21</v>
      </c>
    </row>
    <row r="25" spans="8:29" x14ac:dyDescent="0.25">
      <c r="H25">
        <v>22</v>
      </c>
      <c r="I25">
        <f t="shared" si="9"/>
        <v>1</v>
      </c>
      <c r="J25">
        <f t="shared" si="7"/>
        <v>3</v>
      </c>
      <c r="K25" s="10">
        <f t="shared" si="1"/>
        <v>45123</v>
      </c>
      <c r="L25" s="10">
        <f t="shared" si="2"/>
        <v>45123</v>
      </c>
      <c r="M25" s="10"/>
      <c r="N25" s="10" t="e">
        <f t="shared" si="3"/>
        <v>#N/A</v>
      </c>
      <c r="O25">
        <f t="shared" si="10"/>
        <v>3</v>
      </c>
      <c r="P25" s="10" t="str">
        <f t="shared" si="4"/>
        <v/>
      </c>
      <c r="Q25" s="10"/>
      <c r="R25">
        <f t="shared" si="0"/>
        <v>1</v>
      </c>
      <c r="S25">
        <f t="shared" si="8"/>
        <v>3</v>
      </c>
      <c r="T25" s="10">
        <f t="shared" si="5"/>
        <v>45123</v>
      </c>
      <c r="Y25" s="1"/>
      <c r="AB25" s="9">
        <v>45099</v>
      </c>
      <c r="AC25" t="s">
        <v>20</v>
      </c>
    </row>
    <row r="26" spans="8:29" x14ac:dyDescent="0.25">
      <c r="H26">
        <v>23</v>
      </c>
      <c r="I26">
        <f t="shared" si="9"/>
        <v>2</v>
      </c>
      <c r="J26">
        <f t="shared" si="7"/>
        <v>3</v>
      </c>
      <c r="K26" s="10">
        <f t="shared" si="1"/>
        <v>45124</v>
      </c>
      <c r="L26" s="10">
        <f t="shared" si="2"/>
        <v>45124</v>
      </c>
      <c r="M26" s="10"/>
      <c r="N26" s="10" t="e">
        <f t="shared" si="3"/>
        <v>#N/A</v>
      </c>
      <c r="O26">
        <f t="shared" si="10"/>
        <v>3</v>
      </c>
      <c r="P26" s="10" t="str">
        <f t="shared" si="4"/>
        <v/>
      </c>
      <c r="Q26" s="10"/>
      <c r="R26" t="e">
        <f t="shared" si="0"/>
        <v>#N/A</v>
      </c>
      <c r="S26">
        <f t="shared" si="8"/>
        <v>3</v>
      </c>
      <c r="T26" s="10" t="e">
        <f t="shared" si="5"/>
        <v>#N/A</v>
      </c>
      <c r="Y26" s="1"/>
      <c r="AB26" s="9">
        <v>45100</v>
      </c>
      <c r="AC26" t="s">
        <v>20</v>
      </c>
    </row>
    <row r="27" spans="8:29" x14ac:dyDescent="0.25">
      <c r="H27">
        <v>24</v>
      </c>
      <c r="I27">
        <f t="shared" si="9"/>
        <v>3</v>
      </c>
      <c r="J27">
        <f t="shared" si="7"/>
        <v>3</v>
      </c>
      <c r="K27" s="10">
        <f t="shared" si="1"/>
        <v>45125</v>
      </c>
      <c r="L27" s="10">
        <f t="shared" si="2"/>
        <v>45125</v>
      </c>
      <c r="M27" s="10"/>
      <c r="N27" s="10" t="e">
        <f t="shared" si="3"/>
        <v>#N/A</v>
      </c>
      <c r="O27">
        <f t="shared" si="10"/>
        <v>3</v>
      </c>
      <c r="P27" s="10" t="str">
        <f t="shared" si="4"/>
        <v/>
      </c>
      <c r="Q27" s="10"/>
      <c r="R27">
        <f t="shared" si="0"/>
        <v>3</v>
      </c>
      <c r="S27">
        <f t="shared" si="8"/>
        <v>3</v>
      </c>
      <c r="T27" s="10">
        <f t="shared" si="5"/>
        <v>45125</v>
      </c>
      <c r="Y27" s="1"/>
      <c r="AB27" s="9">
        <v>45101</v>
      </c>
      <c r="AC27" t="s">
        <v>21</v>
      </c>
    </row>
    <row r="28" spans="8:29" x14ac:dyDescent="0.25">
      <c r="H28">
        <v>25</v>
      </c>
      <c r="I28">
        <f t="shared" si="9"/>
        <v>4</v>
      </c>
      <c r="J28">
        <f t="shared" si="7"/>
        <v>3</v>
      </c>
      <c r="K28" s="10">
        <f t="shared" si="1"/>
        <v>45126</v>
      </c>
      <c r="L28" s="10">
        <f t="shared" si="2"/>
        <v>45126</v>
      </c>
      <c r="M28" s="10"/>
      <c r="N28" s="10" t="e">
        <f t="shared" si="3"/>
        <v>#N/A</v>
      </c>
      <c r="O28">
        <f t="shared" si="10"/>
        <v>3</v>
      </c>
      <c r="P28" s="10" t="str">
        <f t="shared" si="4"/>
        <v/>
      </c>
      <c r="Q28" s="10"/>
      <c r="R28">
        <f t="shared" si="0"/>
        <v>4</v>
      </c>
      <c r="S28">
        <f t="shared" si="8"/>
        <v>3</v>
      </c>
      <c r="T28" s="10">
        <f t="shared" si="5"/>
        <v>45126</v>
      </c>
      <c r="Y28" s="1"/>
      <c r="AB28" s="9">
        <v>45102</v>
      </c>
      <c r="AC28" t="s">
        <v>21</v>
      </c>
    </row>
    <row r="29" spans="8:29" x14ac:dyDescent="0.25">
      <c r="H29">
        <v>26</v>
      </c>
      <c r="I29">
        <f t="shared" si="9"/>
        <v>5</v>
      </c>
      <c r="J29">
        <f t="shared" si="7"/>
        <v>3</v>
      </c>
      <c r="K29" s="10">
        <f t="shared" si="1"/>
        <v>45127</v>
      </c>
      <c r="L29" s="10">
        <f t="shared" si="2"/>
        <v>45127</v>
      </c>
      <c r="M29" s="10"/>
      <c r="N29" s="10" t="e">
        <f t="shared" si="3"/>
        <v>#N/A</v>
      </c>
      <c r="O29">
        <f t="shared" si="10"/>
        <v>3</v>
      </c>
      <c r="P29" s="10" t="str">
        <f t="shared" si="4"/>
        <v/>
      </c>
      <c r="Q29" s="10"/>
      <c r="R29">
        <f t="shared" si="0"/>
        <v>5</v>
      </c>
      <c r="S29">
        <f t="shared" si="8"/>
        <v>3</v>
      </c>
      <c r="T29" s="10">
        <f t="shared" si="5"/>
        <v>45127</v>
      </c>
      <c r="Y29" s="1"/>
      <c r="AB29" s="9">
        <v>45103</v>
      </c>
      <c r="AC29" t="s">
        <v>21</v>
      </c>
    </row>
    <row r="30" spans="8:29" x14ac:dyDescent="0.25">
      <c r="H30">
        <v>27</v>
      </c>
      <c r="I30">
        <f t="shared" si="9"/>
        <v>6</v>
      </c>
      <c r="J30">
        <f t="shared" si="7"/>
        <v>3</v>
      </c>
      <c r="K30" s="10">
        <f t="shared" si="1"/>
        <v>45128</v>
      </c>
      <c r="L30" s="10">
        <f t="shared" si="2"/>
        <v>45128</v>
      </c>
      <c r="M30" s="10"/>
      <c r="N30" s="10" t="e">
        <f t="shared" si="3"/>
        <v>#N/A</v>
      </c>
      <c r="O30">
        <f t="shared" si="10"/>
        <v>3</v>
      </c>
      <c r="P30" s="10" t="str">
        <f t="shared" si="4"/>
        <v/>
      </c>
      <c r="Q30" s="10"/>
      <c r="R30">
        <f t="shared" si="0"/>
        <v>6</v>
      </c>
      <c r="S30">
        <f t="shared" si="8"/>
        <v>3</v>
      </c>
      <c r="T30" s="10">
        <f t="shared" si="5"/>
        <v>45128</v>
      </c>
      <c r="Y30" s="1"/>
      <c r="AB30" s="9">
        <v>45104</v>
      </c>
      <c r="AC30" t="s">
        <v>20</v>
      </c>
    </row>
    <row r="31" spans="8:29" x14ac:dyDescent="0.25">
      <c r="H31">
        <v>28</v>
      </c>
      <c r="I31">
        <f t="shared" si="9"/>
        <v>7</v>
      </c>
      <c r="J31">
        <f t="shared" si="7"/>
        <v>3</v>
      </c>
      <c r="K31" s="10">
        <f t="shared" si="1"/>
        <v>45129</v>
      </c>
      <c r="L31" s="10">
        <f t="shared" si="2"/>
        <v>45129</v>
      </c>
      <c r="M31" s="10"/>
      <c r="N31" s="10" t="e">
        <f t="shared" si="3"/>
        <v>#N/A</v>
      </c>
      <c r="O31">
        <f t="shared" si="10"/>
        <v>3</v>
      </c>
      <c r="P31" s="10" t="str">
        <f t="shared" si="4"/>
        <v/>
      </c>
      <c r="Q31" s="10"/>
      <c r="R31">
        <f t="shared" si="0"/>
        <v>7</v>
      </c>
      <c r="S31">
        <f t="shared" si="8"/>
        <v>3</v>
      </c>
      <c r="T31" s="10">
        <f t="shared" si="5"/>
        <v>45129</v>
      </c>
      <c r="Y31" s="1"/>
      <c r="AB31" s="9">
        <v>45105</v>
      </c>
      <c r="AC31" t="s">
        <v>20</v>
      </c>
    </row>
    <row r="32" spans="8:29" x14ac:dyDescent="0.25">
      <c r="H32">
        <v>29</v>
      </c>
      <c r="I32">
        <f t="shared" si="9"/>
        <v>1</v>
      </c>
      <c r="J32">
        <f t="shared" si="7"/>
        <v>2</v>
      </c>
      <c r="K32" s="10">
        <f t="shared" si="1"/>
        <v>45130</v>
      </c>
      <c r="L32" s="10">
        <f t="shared" si="2"/>
        <v>45130</v>
      </c>
      <c r="M32" s="10"/>
      <c r="N32" s="10" t="e">
        <f t="shared" si="3"/>
        <v>#N/A</v>
      </c>
      <c r="O32">
        <f t="shared" si="10"/>
        <v>2</v>
      </c>
      <c r="P32" s="10" t="str">
        <f t="shared" si="4"/>
        <v/>
      </c>
      <c r="Q32" s="10"/>
      <c r="R32" t="e">
        <f t="shared" si="0"/>
        <v>#N/A</v>
      </c>
      <c r="S32">
        <f t="shared" si="8"/>
        <v>2</v>
      </c>
      <c r="T32" s="10" t="e">
        <f t="shared" si="5"/>
        <v>#N/A</v>
      </c>
      <c r="Y32" s="1"/>
      <c r="AB32" s="9">
        <v>45106</v>
      </c>
      <c r="AC32" t="s">
        <v>20</v>
      </c>
    </row>
    <row r="33" spans="8:29" x14ac:dyDescent="0.25">
      <c r="H33">
        <v>30</v>
      </c>
      <c r="I33">
        <f t="shared" si="9"/>
        <v>2</v>
      </c>
      <c r="J33">
        <f t="shared" si="7"/>
        <v>2</v>
      </c>
      <c r="K33" s="10">
        <f t="shared" si="1"/>
        <v>45131</v>
      </c>
      <c r="L33" s="10">
        <f t="shared" si="2"/>
        <v>45131</v>
      </c>
      <c r="M33" s="10"/>
      <c r="N33" s="10" t="e">
        <f t="shared" si="3"/>
        <v>#N/A</v>
      </c>
      <c r="O33">
        <f t="shared" si="10"/>
        <v>2</v>
      </c>
      <c r="P33" s="10" t="str">
        <f t="shared" si="4"/>
        <v/>
      </c>
      <c r="Q33" s="10"/>
      <c r="R33">
        <f t="shared" si="0"/>
        <v>2</v>
      </c>
      <c r="S33">
        <f t="shared" si="8"/>
        <v>2</v>
      </c>
      <c r="T33" s="10">
        <f t="shared" si="5"/>
        <v>45131</v>
      </c>
      <c r="Y33" s="1"/>
      <c r="AB33" s="9">
        <v>45107</v>
      </c>
      <c r="AC33" t="s">
        <v>21</v>
      </c>
    </row>
    <row r="34" spans="8:29" x14ac:dyDescent="0.25">
      <c r="H34">
        <v>31</v>
      </c>
      <c r="I34">
        <f t="shared" si="9"/>
        <v>3</v>
      </c>
      <c r="J34">
        <f t="shared" si="7"/>
        <v>2</v>
      </c>
      <c r="K34" s="10">
        <f t="shared" si="1"/>
        <v>45132</v>
      </c>
      <c r="L34" s="10">
        <f t="shared" si="2"/>
        <v>45132</v>
      </c>
      <c r="M34" s="10"/>
      <c r="N34" s="10" t="e">
        <f t="shared" si="3"/>
        <v>#N/A</v>
      </c>
      <c r="O34">
        <f t="shared" si="10"/>
        <v>2</v>
      </c>
      <c r="P34" s="10" t="str">
        <f t="shared" si="4"/>
        <v/>
      </c>
      <c r="Q34" s="10"/>
      <c r="R34">
        <f t="shared" si="0"/>
        <v>3</v>
      </c>
      <c r="S34">
        <f t="shared" si="8"/>
        <v>2</v>
      </c>
      <c r="T34" s="10">
        <f t="shared" si="5"/>
        <v>45132</v>
      </c>
      <c r="Y34" s="1"/>
      <c r="AB34" s="9">
        <v>45108</v>
      </c>
      <c r="AC34" t="s">
        <v>20</v>
      </c>
    </row>
    <row r="35" spans="8:29" x14ac:dyDescent="0.25">
      <c r="H35">
        <v>32</v>
      </c>
      <c r="I35">
        <f t="shared" si="9"/>
        <v>4</v>
      </c>
      <c r="J35">
        <f t="shared" si="7"/>
        <v>2</v>
      </c>
      <c r="K35" s="10">
        <f t="shared" si="1"/>
        <v>45133</v>
      </c>
      <c r="L35" s="10">
        <f t="shared" si="2"/>
        <v>45133</v>
      </c>
      <c r="M35" s="10"/>
      <c r="N35" s="10" t="e">
        <f t="shared" si="3"/>
        <v>#N/A</v>
      </c>
      <c r="O35">
        <f t="shared" si="10"/>
        <v>2</v>
      </c>
      <c r="P35" s="10" t="str">
        <f t="shared" si="4"/>
        <v/>
      </c>
      <c r="Q35" s="10"/>
      <c r="R35">
        <f t="shared" si="0"/>
        <v>4</v>
      </c>
      <c r="S35">
        <f t="shared" si="8"/>
        <v>2</v>
      </c>
      <c r="T35" s="10">
        <f t="shared" si="5"/>
        <v>45133</v>
      </c>
      <c r="Y35" s="1"/>
      <c r="AB35" s="9">
        <v>45109</v>
      </c>
      <c r="AC35" t="s">
        <v>20</v>
      </c>
    </row>
    <row r="36" spans="8:29" x14ac:dyDescent="0.25">
      <c r="H36">
        <v>33</v>
      </c>
      <c r="I36">
        <f t="shared" si="9"/>
        <v>5</v>
      </c>
      <c r="J36">
        <f t="shared" si="7"/>
        <v>2</v>
      </c>
      <c r="K36" s="10">
        <f t="shared" si="1"/>
        <v>45134</v>
      </c>
      <c r="L36" s="10">
        <f t="shared" si="2"/>
        <v>45134</v>
      </c>
      <c r="M36" s="10"/>
      <c r="N36" s="10" t="e">
        <f>IF(MONTH($Z$3)&lt;&gt;MONTH(K36),I36,NA())</f>
        <v>#N/A</v>
      </c>
      <c r="O36">
        <f t="shared" si="10"/>
        <v>2</v>
      </c>
      <c r="P36" s="10" t="str">
        <f t="shared" si="4"/>
        <v/>
      </c>
      <c r="Q36" s="10"/>
      <c r="R36">
        <f t="shared" si="0"/>
        <v>5</v>
      </c>
      <c r="S36">
        <f t="shared" si="8"/>
        <v>2</v>
      </c>
      <c r="T36" s="10">
        <f t="shared" si="5"/>
        <v>45134</v>
      </c>
      <c r="Y36" s="1"/>
      <c r="AB36" s="9">
        <v>45110</v>
      </c>
      <c r="AC36" t="s">
        <v>20</v>
      </c>
    </row>
    <row r="37" spans="8:29" x14ac:dyDescent="0.25">
      <c r="H37">
        <v>34</v>
      </c>
      <c r="I37">
        <f t="shared" si="9"/>
        <v>6</v>
      </c>
      <c r="J37">
        <f t="shared" si="7"/>
        <v>2</v>
      </c>
      <c r="K37" s="10">
        <f t="shared" si="1"/>
        <v>45135</v>
      </c>
      <c r="L37" s="10">
        <f t="shared" si="2"/>
        <v>45135</v>
      </c>
      <c r="M37" s="10"/>
      <c r="N37" s="10" t="e">
        <f t="shared" si="3"/>
        <v>#N/A</v>
      </c>
      <c r="O37">
        <f t="shared" si="10"/>
        <v>2</v>
      </c>
      <c r="P37" s="10" t="str">
        <f t="shared" si="4"/>
        <v/>
      </c>
      <c r="Q37" s="10"/>
      <c r="R37" t="e">
        <f t="shared" si="0"/>
        <v>#N/A</v>
      </c>
      <c r="S37">
        <f t="shared" si="8"/>
        <v>2</v>
      </c>
      <c r="T37" s="10" t="e">
        <f t="shared" si="5"/>
        <v>#N/A</v>
      </c>
      <c r="Y37" s="1"/>
      <c r="AB37" s="9">
        <v>45111</v>
      </c>
      <c r="AC37" t="s">
        <v>21</v>
      </c>
    </row>
    <row r="38" spans="8:29" x14ac:dyDescent="0.25">
      <c r="H38">
        <v>35</v>
      </c>
      <c r="I38">
        <f t="shared" si="9"/>
        <v>7</v>
      </c>
      <c r="J38">
        <f t="shared" si="7"/>
        <v>2</v>
      </c>
      <c r="K38" s="10">
        <f t="shared" si="1"/>
        <v>45136</v>
      </c>
      <c r="L38" s="10">
        <f t="shared" si="2"/>
        <v>45136</v>
      </c>
      <c r="M38" s="10"/>
      <c r="N38" s="10" t="e">
        <f t="shared" si="3"/>
        <v>#N/A</v>
      </c>
      <c r="O38">
        <f t="shared" si="10"/>
        <v>2</v>
      </c>
      <c r="P38" s="10" t="str">
        <f t="shared" si="4"/>
        <v/>
      </c>
      <c r="Q38" s="10"/>
      <c r="R38">
        <f t="shared" si="0"/>
        <v>7</v>
      </c>
      <c r="S38">
        <f t="shared" si="8"/>
        <v>2</v>
      </c>
      <c r="T38" s="10">
        <f t="shared" si="5"/>
        <v>45136</v>
      </c>
      <c r="Y38" s="1"/>
      <c r="AB38" s="9">
        <v>45112</v>
      </c>
      <c r="AC38" t="s">
        <v>20</v>
      </c>
    </row>
    <row r="39" spans="8:29" x14ac:dyDescent="0.25">
      <c r="H39">
        <v>36</v>
      </c>
      <c r="I39">
        <f t="shared" si="9"/>
        <v>1</v>
      </c>
      <c r="J39">
        <f t="shared" si="7"/>
        <v>1</v>
      </c>
      <c r="K39" s="10">
        <f t="shared" si="1"/>
        <v>45137</v>
      </c>
      <c r="L39" s="10">
        <f t="shared" si="2"/>
        <v>45137</v>
      </c>
      <c r="M39" s="10"/>
      <c r="N39" s="10" t="e">
        <f t="shared" si="3"/>
        <v>#N/A</v>
      </c>
      <c r="O39">
        <f t="shared" si="10"/>
        <v>1</v>
      </c>
      <c r="P39" s="10" t="str">
        <f t="shared" si="4"/>
        <v/>
      </c>
      <c r="Q39" s="10"/>
      <c r="R39">
        <f t="shared" si="0"/>
        <v>1</v>
      </c>
      <c r="S39">
        <f t="shared" si="8"/>
        <v>1</v>
      </c>
      <c r="T39" s="10">
        <f t="shared" si="5"/>
        <v>45137</v>
      </c>
      <c r="Y39" s="1"/>
      <c r="AB39" s="9">
        <v>45113</v>
      </c>
      <c r="AC39" t="s">
        <v>20</v>
      </c>
    </row>
    <row r="40" spans="8:29" x14ac:dyDescent="0.25">
      <c r="H40">
        <v>37</v>
      </c>
      <c r="I40">
        <f t="shared" si="9"/>
        <v>2</v>
      </c>
      <c r="J40">
        <f t="shared" si="7"/>
        <v>1</v>
      </c>
      <c r="K40" s="10">
        <f t="shared" si="1"/>
        <v>45138</v>
      </c>
      <c r="L40" s="10">
        <f t="shared" si="2"/>
        <v>45138</v>
      </c>
      <c r="M40" s="10"/>
      <c r="N40" s="10" t="e">
        <f t="shared" si="3"/>
        <v>#N/A</v>
      </c>
      <c r="O40">
        <f t="shared" si="10"/>
        <v>1</v>
      </c>
      <c r="P40" s="10" t="str">
        <f t="shared" si="4"/>
        <v/>
      </c>
      <c r="Q40" s="10"/>
      <c r="R40">
        <f t="shared" si="0"/>
        <v>2</v>
      </c>
      <c r="S40">
        <f t="shared" si="8"/>
        <v>1</v>
      </c>
      <c r="T40" s="10">
        <f t="shared" si="5"/>
        <v>45138</v>
      </c>
      <c r="Y40" s="1"/>
      <c r="AB40" s="9">
        <v>45114</v>
      </c>
      <c r="AC40" t="s">
        <v>20</v>
      </c>
    </row>
    <row r="41" spans="8:29" x14ac:dyDescent="0.25">
      <c r="H41">
        <v>38</v>
      </c>
      <c r="I41">
        <f t="shared" si="9"/>
        <v>3</v>
      </c>
      <c r="J41">
        <f t="shared" si="7"/>
        <v>1</v>
      </c>
      <c r="K41" s="10">
        <f t="shared" si="1"/>
        <v>45139</v>
      </c>
      <c r="L41" s="10" t="str">
        <f t="shared" si="2"/>
        <v/>
      </c>
      <c r="M41" s="10"/>
      <c r="N41" s="10">
        <f t="shared" si="3"/>
        <v>3</v>
      </c>
      <c r="O41">
        <f t="shared" si="10"/>
        <v>1</v>
      </c>
      <c r="P41" s="10">
        <f t="shared" si="4"/>
        <v>45139</v>
      </c>
      <c r="Q41" s="10"/>
      <c r="R41">
        <f t="shared" si="0"/>
        <v>3</v>
      </c>
      <c r="S41">
        <f t="shared" si="8"/>
        <v>1</v>
      </c>
      <c r="T41" s="10">
        <f t="shared" si="5"/>
        <v>45139</v>
      </c>
      <c r="Y41" s="1"/>
      <c r="AB41" s="9">
        <v>45115</v>
      </c>
      <c r="AC41" t="s">
        <v>20</v>
      </c>
    </row>
    <row r="42" spans="8:29" x14ac:dyDescent="0.25">
      <c r="H42">
        <v>39</v>
      </c>
      <c r="I42">
        <f t="shared" si="9"/>
        <v>4</v>
      </c>
      <c r="J42">
        <f t="shared" si="7"/>
        <v>1</v>
      </c>
      <c r="K42" s="10">
        <f t="shared" si="1"/>
        <v>45140</v>
      </c>
      <c r="L42" s="10" t="str">
        <f t="shared" si="2"/>
        <v/>
      </c>
      <c r="M42" s="10"/>
      <c r="N42" s="10">
        <f t="shared" si="3"/>
        <v>4</v>
      </c>
      <c r="O42">
        <f t="shared" si="10"/>
        <v>1</v>
      </c>
      <c r="P42" s="10">
        <f t="shared" si="4"/>
        <v>45140</v>
      </c>
      <c r="Q42" s="10"/>
      <c r="R42" t="e">
        <f t="shared" si="0"/>
        <v>#N/A</v>
      </c>
      <c r="S42">
        <f t="shared" si="8"/>
        <v>1</v>
      </c>
      <c r="T42" s="10" t="e">
        <f t="shared" si="5"/>
        <v>#N/A</v>
      </c>
      <c r="Y42" s="1"/>
      <c r="AB42" s="9">
        <v>45116</v>
      </c>
      <c r="AC42" t="s">
        <v>20</v>
      </c>
    </row>
    <row r="43" spans="8:29" x14ac:dyDescent="0.25">
      <c r="H43">
        <v>40</v>
      </c>
      <c r="I43">
        <f t="shared" si="9"/>
        <v>5</v>
      </c>
      <c r="J43">
        <f t="shared" si="7"/>
        <v>1</v>
      </c>
      <c r="K43" s="10">
        <f t="shared" si="1"/>
        <v>45141</v>
      </c>
      <c r="L43" s="10" t="str">
        <f t="shared" si="2"/>
        <v/>
      </c>
      <c r="M43" s="10"/>
      <c r="N43" s="10">
        <f t="shared" si="3"/>
        <v>5</v>
      </c>
      <c r="O43">
        <f t="shared" si="10"/>
        <v>1</v>
      </c>
      <c r="P43" s="10">
        <f t="shared" si="4"/>
        <v>45141</v>
      </c>
      <c r="Q43" s="10"/>
      <c r="R43" t="e">
        <f t="shared" si="0"/>
        <v>#N/A</v>
      </c>
      <c r="S43">
        <f t="shared" si="8"/>
        <v>1</v>
      </c>
      <c r="T43" s="10" t="e">
        <f t="shared" si="5"/>
        <v>#N/A</v>
      </c>
      <c r="Y43" s="1"/>
      <c r="AB43" s="9">
        <v>45117</v>
      </c>
      <c r="AC43" t="s">
        <v>20</v>
      </c>
    </row>
    <row r="44" spans="8:29" x14ac:dyDescent="0.25">
      <c r="H44">
        <v>41</v>
      </c>
      <c r="I44">
        <f t="shared" si="9"/>
        <v>6</v>
      </c>
      <c r="J44">
        <f t="shared" si="7"/>
        <v>1</v>
      </c>
      <c r="K44" s="10">
        <f t="shared" si="1"/>
        <v>45142</v>
      </c>
      <c r="L44" s="10" t="str">
        <f t="shared" si="2"/>
        <v/>
      </c>
      <c r="M44" s="10"/>
      <c r="N44" s="10">
        <f t="shared" si="3"/>
        <v>6</v>
      </c>
      <c r="O44">
        <f t="shared" si="10"/>
        <v>1</v>
      </c>
      <c r="P44" s="10">
        <f t="shared" si="4"/>
        <v>45142</v>
      </c>
      <c r="Q44" s="10"/>
      <c r="R44">
        <f t="shared" si="0"/>
        <v>6</v>
      </c>
      <c r="S44">
        <f t="shared" si="8"/>
        <v>1</v>
      </c>
      <c r="T44" s="10">
        <f t="shared" si="5"/>
        <v>45142</v>
      </c>
      <c r="Y44" s="1"/>
      <c r="AB44" s="9">
        <v>45118</v>
      </c>
      <c r="AC44" t="s">
        <v>21</v>
      </c>
    </row>
    <row r="45" spans="8:29" x14ac:dyDescent="0.25">
      <c r="H45">
        <v>42</v>
      </c>
      <c r="I45">
        <f t="shared" si="9"/>
        <v>7</v>
      </c>
      <c r="J45">
        <f t="shared" si="7"/>
        <v>1</v>
      </c>
      <c r="K45" s="10">
        <f t="shared" si="1"/>
        <v>45143</v>
      </c>
      <c r="L45" s="10" t="str">
        <f t="shared" si="2"/>
        <v/>
      </c>
      <c r="M45" s="10"/>
      <c r="N45" s="10">
        <f t="shared" si="3"/>
        <v>7</v>
      </c>
      <c r="O45">
        <f t="shared" si="10"/>
        <v>1</v>
      </c>
      <c r="P45" s="10">
        <f t="shared" si="4"/>
        <v>45143</v>
      </c>
      <c r="Q45" s="10"/>
      <c r="R45" t="e">
        <f t="shared" si="0"/>
        <v>#N/A</v>
      </c>
      <c r="S45">
        <f t="shared" si="8"/>
        <v>1</v>
      </c>
      <c r="T45" s="10" t="e">
        <f t="shared" si="5"/>
        <v>#N/A</v>
      </c>
      <c r="Y45" s="1"/>
      <c r="AB45" s="9">
        <v>45119</v>
      </c>
      <c r="AC45" t="s">
        <v>21</v>
      </c>
    </row>
    <row r="46" spans="8:29" x14ac:dyDescent="0.25">
      <c r="Y46" s="1"/>
      <c r="AB46" s="9">
        <v>45120</v>
      </c>
      <c r="AC46" t="s">
        <v>21</v>
      </c>
    </row>
    <row r="47" spans="8:29" x14ac:dyDescent="0.25">
      <c r="Y47" s="1"/>
      <c r="AB47" s="9">
        <v>45121</v>
      </c>
      <c r="AC47" t="s">
        <v>20</v>
      </c>
    </row>
    <row r="48" spans="8:29" x14ac:dyDescent="0.25">
      <c r="Y48" s="1"/>
      <c r="AB48" s="9">
        <v>45122</v>
      </c>
      <c r="AC48" t="s">
        <v>20</v>
      </c>
    </row>
    <row r="49" spans="25:29" x14ac:dyDescent="0.25">
      <c r="Y49" s="1"/>
      <c r="AB49" s="9">
        <v>45123</v>
      </c>
      <c r="AC49" t="s">
        <v>20</v>
      </c>
    </row>
    <row r="50" spans="25:29" x14ac:dyDescent="0.25">
      <c r="Y50" s="1"/>
      <c r="AB50" s="9">
        <v>45124</v>
      </c>
      <c r="AC50" t="s">
        <v>21</v>
      </c>
    </row>
    <row r="51" spans="25:29" x14ac:dyDescent="0.25">
      <c r="Y51" s="1"/>
      <c r="AB51" s="9">
        <v>45125</v>
      </c>
      <c r="AC51" t="s">
        <v>20</v>
      </c>
    </row>
    <row r="52" spans="25:29" x14ac:dyDescent="0.25">
      <c r="Y52" s="1"/>
      <c r="AB52" s="9">
        <v>45126</v>
      </c>
      <c r="AC52" t="s">
        <v>20</v>
      </c>
    </row>
    <row r="53" spans="25:29" x14ac:dyDescent="0.25">
      <c r="Y53" s="1"/>
      <c r="AB53" s="9">
        <v>45127</v>
      </c>
      <c r="AC53" t="s">
        <v>20</v>
      </c>
    </row>
    <row r="54" spans="25:29" x14ac:dyDescent="0.25">
      <c r="Y54" s="1"/>
      <c r="AB54" s="9">
        <v>45128</v>
      </c>
      <c r="AC54" t="s">
        <v>20</v>
      </c>
    </row>
    <row r="55" spans="25:29" x14ac:dyDescent="0.25">
      <c r="Y55" s="1"/>
      <c r="AB55" s="9">
        <v>45129</v>
      </c>
      <c r="AC55" t="s">
        <v>20</v>
      </c>
    </row>
    <row r="56" spans="25:29" x14ac:dyDescent="0.25">
      <c r="Y56" s="1"/>
      <c r="AB56" s="9">
        <v>45130</v>
      </c>
      <c r="AC56" t="s">
        <v>21</v>
      </c>
    </row>
    <row r="57" spans="25:29" x14ac:dyDescent="0.25">
      <c r="Y57" s="1"/>
      <c r="AB57" s="9">
        <v>45131</v>
      </c>
      <c r="AC57" t="s">
        <v>20</v>
      </c>
    </row>
    <row r="58" spans="25:29" x14ac:dyDescent="0.25">
      <c r="Y58" s="1"/>
      <c r="AB58" s="9">
        <v>45132</v>
      </c>
      <c r="AC58" t="s">
        <v>20</v>
      </c>
    </row>
    <row r="59" spans="25:29" x14ac:dyDescent="0.25">
      <c r="Y59" s="1"/>
      <c r="AB59" s="9">
        <v>45133</v>
      </c>
      <c r="AC59" t="s">
        <v>20</v>
      </c>
    </row>
    <row r="60" spans="25:29" x14ac:dyDescent="0.25">
      <c r="Y60" s="1"/>
      <c r="AB60" s="9">
        <v>45134</v>
      </c>
      <c r="AC60" t="s">
        <v>20</v>
      </c>
    </row>
    <row r="61" spans="25:29" x14ac:dyDescent="0.25">
      <c r="Y61" s="1"/>
      <c r="AB61" s="9">
        <v>45135</v>
      </c>
      <c r="AC61" t="s">
        <v>21</v>
      </c>
    </row>
    <row r="62" spans="25:29" x14ac:dyDescent="0.25">
      <c r="Y62" s="1"/>
      <c r="AB62" s="9">
        <v>45136</v>
      </c>
      <c r="AC62" t="s">
        <v>20</v>
      </c>
    </row>
    <row r="63" spans="25:29" x14ac:dyDescent="0.25">
      <c r="Y63" s="1"/>
      <c r="AB63" s="9">
        <v>45137</v>
      </c>
      <c r="AC63" t="s">
        <v>20</v>
      </c>
    </row>
    <row r="64" spans="25:29" x14ac:dyDescent="0.25">
      <c r="Y64" s="1"/>
      <c r="AB64" s="9">
        <v>45138</v>
      </c>
      <c r="AC64" t="s">
        <v>20</v>
      </c>
    </row>
    <row r="65" spans="25:29" x14ac:dyDescent="0.25">
      <c r="Y65" s="1"/>
      <c r="AB65" s="9">
        <v>45139</v>
      </c>
      <c r="AC65" t="s">
        <v>20</v>
      </c>
    </row>
    <row r="66" spans="25:29" x14ac:dyDescent="0.25">
      <c r="Y66" s="1"/>
      <c r="AB66" s="9">
        <v>45140</v>
      </c>
      <c r="AC66" t="s">
        <v>21</v>
      </c>
    </row>
    <row r="67" spans="25:29" x14ac:dyDescent="0.25">
      <c r="Y67" s="1"/>
      <c r="AB67" s="9">
        <v>45141</v>
      </c>
      <c r="AC67" t="s">
        <v>21</v>
      </c>
    </row>
    <row r="68" spans="25:29" x14ac:dyDescent="0.25">
      <c r="Y68" s="1"/>
      <c r="AB68" s="9">
        <v>45142</v>
      </c>
      <c r="AC68" t="s">
        <v>20</v>
      </c>
    </row>
    <row r="69" spans="25:29" x14ac:dyDescent="0.25">
      <c r="Y69" s="1"/>
      <c r="AB69" s="9">
        <v>45143</v>
      </c>
      <c r="AC69" t="s">
        <v>21</v>
      </c>
    </row>
    <row r="70" spans="25:29" x14ac:dyDescent="0.25">
      <c r="Y70" s="1"/>
      <c r="AB70" s="9">
        <v>45144</v>
      </c>
      <c r="AC70" t="s">
        <v>21</v>
      </c>
    </row>
    <row r="71" spans="25:29" x14ac:dyDescent="0.25">
      <c r="Y71" s="1"/>
      <c r="AB71" s="9">
        <v>45145</v>
      </c>
      <c r="AC71" t="s">
        <v>21</v>
      </c>
    </row>
    <row r="72" spans="25:29" x14ac:dyDescent="0.25">
      <c r="Y72" s="1"/>
      <c r="AB72" s="9">
        <v>45146</v>
      </c>
      <c r="AC72" t="s">
        <v>20</v>
      </c>
    </row>
    <row r="73" spans="25:29" x14ac:dyDescent="0.25">
      <c r="Y73" s="1"/>
      <c r="AB73" s="9">
        <v>45147</v>
      </c>
      <c r="AC73" t="s">
        <v>20</v>
      </c>
    </row>
    <row r="74" spans="25:29" x14ac:dyDescent="0.25">
      <c r="Y74" s="1"/>
      <c r="AB74" s="9">
        <v>45148</v>
      </c>
      <c r="AC74" t="s">
        <v>20</v>
      </c>
    </row>
    <row r="75" spans="25:29" x14ac:dyDescent="0.25">
      <c r="Y75" s="1"/>
      <c r="AB75" s="9">
        <v>45149</v>
      </c>
      <c r="AC75" t="s">
        <v>20</v>
      </c>
    </row>
    <row r="76" spans="25:29" x14ac:dyDescent="0.25">
      <c r="Y76" s="1"/>
      <c r="AB76" s="9">
        <v>45150</v>
      </c>
      <c r="AC76" t="s">
        <v>20</v>
      </c>
    </row>
    <row r="77" spans="25:29" x14ac:dyDescent="0.25">
      <c r="Y77" s="1"/>
      <c r="AB77" s="9">
        <v>45151</v>
      </c>
      <c r="AC77" t="s">
        <v>20</v>
      </c>
    </row>
    <row r="78" spans="25:29" x14ac:dyDescent="0.25">
      <c r="Y78" s="1"/>
      <c r="AB78" s="9">
        <v>45152</v>
      </c>
      <c r="AC78" t="s">
        <v>21</v>
      </c>
    </row>
    <row r="79" spans="25:29" x14ac:dyDescent="0.25">
      <c r="Y79" s="1"/>
      <c r="AB79" s="9">
        <v>45153</v>
      </c>
      <c r="AC79" t="s">
        <v>20</v>
      </c>
    </row>
    <row r="80" spans="25:29" x14ac:dyDescent="0.25">
      <c r="Y80" s="1"/>
      <c r="AB80" s="9">
        <v>45154</v>
      </c>
      <c r="AC80" t="s">
        <v>20</v>
      </c>
    </row>
    <row r="81" spans="25:29" x14ac:dyDescent="0.25">
      <c r="Y81" s="1"/>
      <c r="AB81" s="9">
        <v>45155</v>
      </c>
      <c r="AC81" t="s">
        <v>20</v>
      </c>
    </row>
    <row r="82" spans="25:29" x14ac:dyDescent="0.25">
      <c r="Y82" s="1"/>
      <c r="AB82" s="9">
        <v>45156</v>
      </c>
      <c r="AC82" t="s">
        <v>20</v>
      </c>
    </row>
    <row r="83" spans="25:29" x14ac:dyDescent="0.25">
      <c r="Y83" s="1"/>
      <c r="AB83" s="9">
        <v>45157</v>
      </c>
      <c r="AC83" t="s">
        <v>20</v>
      </c>
    </row>
    <row r="84" spans="25:29" x14ac:dyDescent="0.25">
      <c r="Y84" s="1"/>
      <c r="AB84" s="9">
        <v>45158</v>
      </c>
      <c r="AC84" t="s">
        <v>20</v>
      </c>
    </row>
    <row r="85" spans="25:29" x14ac:dyDescent="0.25">
      <c r="Y85" s="1"/>
      <c r="AB85" s="9">
        <v>45159</v>
      </c>
      <c r="AC85" t="s">
        <v>20</v>
      </c>
    </row>
    <row r="86" spans="25:29" x14ac:dyDescent="0.25">
      <c r="Y86" s="1"/>
      <c r="AB86" s="9">
        <v>45160</v>
      </c>
      <c r="AC86" t="s">
        <v>20</v>
      </c>
    </row>
    <row r="87" spans="25:29" x14ac:dyDescent="0.25">
      <c r="Y87" s="1"/>
      <c r="AB87" s="9">
        <v>45161</v>
      </c>
      <c r="AC87" t="s">
        <v>21</v>
      </c>
    </row>
    <row r="88" spans="25:29" x14ac:dyDescent="0.25">
      <c r="Y88" s="1"/>
      <c r="AB88" s="9">
        <v>45162</v>
      </c>
      <c r="AC88" t="s">
        <v>20</v>
      </c>
    </row>
    <row r="89" spans="25:29" x14ac:dyDescent="0.25">
      <c r="Y89" s="1"/>
      <c r="AB89" s="9">
        <v>45163</v>
      </c>
      <c r="AC89" t="s">
        <v>20</v>
      </c>
    </row>
    <row r="90" spans="25:29" x14ac:dyDescent="0.25">
      <c r="Y90" s="1"/>
      <c r="AB90" s="9">
        <v>45164</v>
      </c>
      <c r="AC90" t="s">
        <v>20</v>
      </c>
    </row>
    <row r="91" spans="25:29" x14ac:dyDescent="0.25">
      <c r="Y91" s="1"/>
      <c r="AB91" s="9">
        <v>45165</v>
      </c>
      <c r="AC91" t="s">
        <v>20</v>
      </c>
    </row>
    <row r="92" spans="25:29" x14ac:dyDescent="0.25">
      <c r="Y92" s="1"/>
      <c r="AB92" s="9">
        <v>45166</v>
      </c>
      <c r="AC92" t="s">
        <v>21</v>
      </c>
    </row>
    <row r="93" spans="25:29" x14ac:dyDescent="0.25">
      <c r="Y93" s="1"/>
      <c r="AB93" s="9">
        <v>45167</v>
      </c>
      <c r="AC93" t="s">
        <v>21</v>
      </c>
    </row>
    <row r="94" spans="25:29" x14ac:dyDescent="0.25">
      <c r="Y94" s="1"/>
      <c r="AB94" s="9">
        <v>45168</v>
      </c>
      <c r="AC94" t="s">
        <v>20</v>
      </c>
    </row>
    <row r="95" spans="25:29" x14ac:dyDescent="0.25">
      <c r="Y95" s="1"/>
      <c r="AB95" s="9">
        <v>45169</v>
      </c>
      <c r="AC95" t="s">
        <v>20</v>
      </c>
    </row>
    <row r="96" spans="25:29" x14ac:dyDescent="0.25">
      <c r="Y96" s="1"/>
    </row>
    <row r="97" spans="25:25" x14ac:dyDescent="0.25">
      <c r="Y97" s="1"/>
    </row>
    <row r="98" spans="25:25" x14ac:dyDescent="0.25">
      <c r="Y98" s="1"/>
    </row>
    <row r="99" spans="25:25" x14ac:dyDescent="0.25">
      <c r="Y99" s="1"/>
    </row>
    <row r="100" spans="25:25" x14ac:dyDescent="0.25">
      <c r="Y100" s="1"/>
    </row>
    <row r="101" spans="25:25" x14ac:dyDescent="0.25">
      <c r="Y101" s="1"/>
    </row>
    <row r="102" spans="25:25" x14ac:dyDescent="0.25">
      <c r="Y102" s="1"/>
    </row>
    <row r="103" spans="25:25" x14ac:dyDescent="0.25">
      <c r="Y103" s="1"/>
    </row>
  </sheetData>
  <dataValidations count="1">
    <dataValidation type="list" allowBlank="1" showInputMessage="1" showErrorMessage="1" sqref="Z6" xr:uid="{88653F67-291A-4C5A-AA4D-3D60E33EC202}">
      <formula1>$AE$4:$AE$10</formula1>
    </dataValidation>
  </dataValidations>
  <hyperlinks>
    <hyperlink ref="A1" location="'TOC Gallery'!A1" tooltip="Go To: Table of Contents" display="'TOC Gallery'!A1" xr:uid="{A23B4FDE-A030-47CD-A654-ABA2871481D1}"/>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7105" r:id="rId3" name="Spinner 1">
              <controlPr defaultSize="0" autoPict="0">
                <anchor moveWithCells="1" sizeWithCells="1">
                  <from>
                    <xdr:col>4</xdr:col>
                    <xdr:colOff>161925</xdr:colOff>
                    <xdr:row>1</xdr:row>
                    <xdr:rowOff>171450</xdr:rowOff>
                  </from>
                  <to>
                    <xdr:col>4</xdr:col>
                    <xdr:colOff>333375</xdr:colOff>
                    <xdr:row>3</xdr:row>
                    <xdr:rowOff>76200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23F43-06E0-4FBC-A7CF-B91C467D55FD}">
  <sheetPr>
    <tabColor theme="1" tint="0.34998626667073579"/>
  </sheetPr>
  <dimension ref="A1:AK103"/>
  <sheetViews>
    <sheetView workbookViewId="0">
      <selection activeCell="E19" sqref="E19"/>
    </sheetView>
  </sheetViews>
  <sheetFormatPr defaultRowHeight="15" x14ac:dyDescent="0.25"/>
  <cols>
    <col min="1" max="1" width="2.7109375" style="30" customWidth="1"/>
    <col min="2" max="5" width="9.140625" style="30"/>
    <col min="6" max="6" width="9.140625" style="31"/>
    <col min="11" max="11" width="10.28515625" bestFit="1" customWidth="1"/>
    <col min="12" max="17" width="10.28515625" customWidth="1"/>
    <col min="20" max="20" width="10.28515625" bestFit="1" customWidth="1"/>
    <col min="27" max="27" width="10.28515625" bestFit="1" customWidth="1"/>
    <col min="30" max="30" width="20.5703125" bestFit="1" customWidth="1"/>
    <col min="31" max="31" width="11.5703125" bestFit="1" customWidth="1"/>
    <col min="32" max="32" width="10.7109375" bestFit="1" customWidth="1"/>
    <col min="33" max="34" width="9.7109375" bestFit="1" customWidth="1"/>
    <col min="37" max="37" width="14.5703125" bestFit="1" customWidth="1"/>
  </cols>
  <sheetData>
    <row r="1" spans="1:37" ht="18.75" x14ac:dyDescent="0.3">
      <c r="A1" s="28">
        <v>3</v>
      </c>
      <c r="B1" s="29" t="s">
        <v>32</v>
      </c>
      <c r="H1" s="13" t="s">
        <v>1</v>
      </c>
      <c r="I1" s="27"/>
      <c r="J1" s="27"/>
      <c r="K1" s="27"/>
      <c r="L1" s="27"/>
      <c r="M1" s="27"/>
      <c r="N1" s="27"/>
      <c r="O1" s="27"/>
      <c r="P1" s="27"/>
      <c r="Q1" s="27"/>
      <c r="R1" s="27"/>
      <c r="S1" s="27"/>
      <c r="T1" s="27"/>
      <c r="U1" s="27"/>
      <c r="V1" s="27"/>
      <c r="W1" s="27"/>
      <c r="X1" s="27"/>
      <c r="Y1" s="27"/>
      <c r="Z1" s="27"/>
      <c r="AA1" s="27"/>
      <c r="AB1" s="27"/>
      <c r="AC1" s="27"/>
      <c r="AD1" s="27"/>
      <c r="AE1" s="27"/>
      <c r="AF1" s="27"/>
      <c r="AG1" s="27"/>
      <c r="AH1" s="27"/>
    </row>
    <row r="2" spans="1:37" x14ac:dyDescent="0.25">
      <c r="H2" s="33" t="s">
        <v>51</v>
      </c>
      <c r="I2" s="34"/>
      <c r="J2" s="34"/>
      <c r="K2" s="34"/>
      <c r="L2" s="34"/>
      <c r="N2" s="32" t="s">
        <v>68</v>
      </c>
      <c r="O2" s="11"/>
      <c r="P2" s="11"/>
      <c r="R2" s="20" t="s">
        <v>65</v>
      </c>
      <c r="S2" s="21"/>
      <c r="T2" s="21"/>
      <c r="V2" s="35" t="s">
        <v>80</v>
      </c>
      <c r="W2" s="36"/>
      <c r="X2" s="36"/>
      <c r="Y2" s="36"/>
      <c r="AA2" s="25" t="s">
        <v>35</v>
      </c>
      <c r="AB2" s="26"/>
      <c r="AD2" s="23" t="s">
        <v>67</v>
      </c>
      <c r="AE2" s="24"/>
      <c r="AG2" s="22" t="s">
        <v>66</v>
      </c>
      <c r="AH2" s="22"/>
      <c r="AJ2" s="33" t="s">
        <v>77</v>
      </c>
      <c r="AK2" s="33"/>
    </row>
    <row r="3" spans="1:37" x14ac:dyDescent="0.25">
      <c r="H3" s="2" t="s">
        <v>64</v>
      </c>
      <c r="I3" s="2" t="s">
        <v>15</v>
      </c>
      <c r="J3" s="2" t="s">
        <v>16</v>
      </c>
      <c r="K3" s="2" t="s">
        <v>18</v>
      </c>
      <c r="L3" s="2" t="s">
        <v>19</v>
      </c>
      <c r="M3" s="2"/>
      <c r="N3" s="2" t="s">
        <v>15</v>
      </c>
      <c r="O3" s="2" t="s">
        <v>16</v>
      </c>
      <c r="P3" s="2" t="s">
        <v>19</v>
      </c>
      <c r="Q3" s="2"/>
      <c r="R3" s="2" t="s">
        <v>15</v>
      </c>
      <c r="S3" s="2" t="s">
        <v>16</v>
      </c>
      <c r="T3" s="2" t="s">
        <v>19</v>
      </c>
      <c r="U3" s="2"/>
      <c r="V3" s="2" t="s">
        <v>54</v>
      </c>
      <c r="W3" s="2" t="s">
        <v>55</v>
      </c>
      <c r="X3" s="2" t="s">
        <v>15</v>
      </c>
      <c r="Y3" s="2" t="s">
        <v>16</v>
      </c>
      <c r="Z3" s="2"/>
      <c r="AA3" s="2" t="s">
        <v>79</v>
      </c>
      <c r="AB3" s="2" t="s">
        <v>17</v>
      </c>
      <c r="AC3" s="2"/>
      <c r="AD3" s="2" t="s">
        <v>33</v>
      </c>
      <c r="AE3" s="9">
        <f>DATE(1900,AE5,1)</f>
        <v>45108</v>
      </c>
      <c r="AG3" s="2" t="s">
        <v>18</v>
      </c>
      <c r="AH3" s="2" t="s">
        <v>0</v>
      </c>
      <c r="AJ3" s="2" t="s">
        <v>22</v>
      </c>
      <c r="AK3" s="2" t="s">
        <v>78</v>
      </c>
    </row>
    <row r="4" spans="1:37" x14ac:dyDescent="0.25">
      <c r="H4">
        <v>1</v>
      </c>
      <c r="I4">
        <v>1</v>
      </c>
      <c r="J4">
        <v>6</v>
      </c>
      <c r="K4" s="10">
        <f>$AE$3-WEEKDAY($AE$3,$AE$7)+H4</f>
        <v>45102</v>
      </c>
      <c r="L4" s="10" t="str">
        <f>IF(MONTH($AE$3)=MONTH(K4),K4,"")</f>
        <v/>
      </c>
      <c r="M4" s="10"/>
      <c r="N4" s="10">
        <f>IF(MONTH($AE$3)&lt;&gt;MONTH(K4),I4,NA())</f>
        <v>1</v>
      </c>
      <c r="O4">
        <v>6</v>
      </c>
      <c r="P4" s="10">
        <f>IF(MONTH($AE$3)&lt;&gt;MONTH(K4),K4,"")</f>
        <v>45102</v>
      </c>
      <c r="Q4" s="10"/>
      <c r="R4" t="e">
        <f t="shared" ref="R4:R45" si="0">IF(COUNTIFS($AG$4:$AG$95,$K4,$AH$4:$AH$95,"Yes")&gt;0,I4,NA())</f>
        <v>#N/A</v>
      </c>
      <c r="S4">
        <v>6</v>
      </c>
      <c r="T4" s="10" t="e">
        <f>IF(R4&gt;=1,K4,"")</f>
        <v>#N/A</v>
      </c>
      <c r="V4">
        <f>WEEKNUM(K4)</f>
        <v>26</v>
      </c>
      <c r="W4">
        <f t="shared" ref="W4:W45" si="1">COUNTIFS($V$4:$V$45,V4,$R$4:$R$45,"&gt;0")</f>
        <v>4</v>
      </c>
      <c r="X4" t="e">
        <f>IF(W4&gt;=$AE$8,I4,NA())</f>
        <v>#N/A</v>
      </c>
      <c r="Y4">
        <v>6</v>
      </c>
      <c r="AA4" t="str">
        <f>LEFT(TEXT(K4,"DDD"),1)</f>
        <v>S</v>
      </c>
      <c r="AB4">
        <v>0</v>
      </c>
      <c r="AD4" s="2" t="s">
        <v>34</v>
      </c>
      <c r="AE4" t="str">
        <f>TEXT(AE3,"mmmm yyyy")</f>
        <v>July 2023</v>
      </c>
      <c r="AG4" s="9">
        <v>45078</v>
      </c>
      <c r="AH4" t="s">
        <v>21</v>
      </c>
      <c r="AJ4" t="s">
        <v>75</v>
      </c>
      <c r="AK4">
        <v>1</v>
      </c>
    </row>
    <row r="5" spans="1:37" x14ac:dyDescent="0.25">
      <c r="H5">
        <v>2</v>
      </c>
      <c r="I5">
        <v>2</v>
      </c>
      <c r="J5">
        <v>6</v>
      </c>
      <c r="K5" s="10">
        <f t="shared" ref="K5:K45" si="2">$AE$3-WEEKDAY($AE$3,$AE$7)+H5</f>
        <v>45103</v>
      </c>
      <c r="L5" s="10" t="str">
        <f t="shared" ref="L5:L45" si="3">IF(MONTH($AE$3)=MONTH(K5),K5,"")</f>
        <v/>
      </c>
      <c r="M5" s="10"/>
      <c r="N5" s="10">
        <f t="shared" ref="N5:N45" si="4">IF(MONTH($AE$3)&lt;&gt;MONTH(K5),I5,NA())</f>
        <v>2</v>
      </c>
      <c r="O5">
        <v>6</v>
      </c>
      <c r="P5" s="10">
        <f t="shared" ref="P5:P45" si="5">IF(MONTH($AE$3)&lt;&gt;MONTH(K5),K5,"")</f>
        <v>45103</v>
      </c>
      <c r="Q5" s="10"/>
      <c r="R5" t="e">
        <f t="shared" si="0"/>
        <v>#N/A</v>
      </c>
      <c r="S5">
        <v>6</v>
      </c>
      <c r="T5" s="10" t="e">
        <f t="shared" ref="T5:T45" si="6">IF(R5&gt;=1,K5,"")</f>
        <v>#N/A</v>
      </c>
      <c r="V5">
        <f t="shared" ref="V5:V10" si="7">WEEKNUM(K5)</f>
        <v>26</v>
      </c>
      <c r="W5">
        <f t="shared" si="1"/>
        <v>4</v>
      </c>
      <c r="X5" t="e">
        <f t="shared" ref="X5:X10" si="8">IF(W5&gt;=$AE$8,I5,NA())</f>
        <v>#N/A</v>
      </c>
      <c r="Y5">
        <v>6</v>
      </c>
      <c r="AA5" t="str">
        <f t="shared" ref="AA5:AA10" si="9">LEFT(TEXT(K5,"DDD"),1)</f>
        <v>M</v>
      </c>
      <c r="AB5">
        <v>0</v>
      </c>
      <c r="AD5" s="19" t="s">
        <v>52</v>
      </c>
      <c r="AE5">
        <v>1483</v>
      </c>
      <c r="AG5" s="9">
        <v>45079</v>
      </c>
      <c r="AH5" t="s">
        <v>20</v>
      </c>
      <c r="AJ5" t="s">
        <v>69</v>
      </c>
      <c r="AK5">
        <v>11</v>
      </c>
    </row>
    <row r="6" spans="1:37" x14ac:dyDescent="0.25">
      <c r="H6">
        <v>3</v>
      </c>
      <c r="I6">
        <v>3</v>
      </c>
      <c r="J6">
        <v>6</v>
      </c>
      <c r="K6" s="10">
        <f t="shared" si="2"/>
        <v>45104</v>
      </c>
      <c r="L6" s="10" t="str">
        <f t="shared" si="3"/>
        <v/>
      </c>
      <c r="M6" s="10"/>
      <c r="N6" s="10">
        <f t="shared" si="4"/>
        <v>3</v>
      </c>
      <c r="O6">
        <v>6</v>
      </c>
      <c r="P6" s="10">
        <f t="shared" si="5"/>
        <v>45104</v>
      </c>
      <c r="Q6" s="10"/>
      <c r="R6">
        <f t="shared" si="0"/>
        <v>3</v>
      </c>
      <c r="S6">
        <v>6</v>
      </c>
      <c r="T6" s="10">
        <f t="shared" si="6"/>
        <v>45104</v>
      </c>
      <c r="V6">
        <f t="shared" si="7"/>
        <v>26</v>
      </c>
      <c r="W6">
        <f t="shared" si="1"/>
        <v>4</v>
      </c>
      <c r="X6" t="e">
        <f t="shared" si="8"/>
        <v>#N/A</v>
      </c>
      <c r="Y6">
        <v>6</v>
      </c>
      <c r="AA6" t="str">
        <f t="shared" si="9"/>
        <v>T</v>
      </c>
      <c r="AB6">
        <v>0</v>
      </c>
      <c r="AD6" s="19" t="s">
        <v>33</v>
      </c>
      <c r="AE6" t="s">
        <v>75</v>
      </c>
      <c r="AG6" s="9">
        <v>45080</v>
      </c>
      <c r="AH6" t="s">
        <v>21</v>
      </c>
      <c r="AJ6" t="s">
        <v>70</v>
      </c>
      <c r="AK6">
        <v>12</v>
      </c>
    </row>
    <row r="7" spans="1:37" x14ac:dyDescent="0.25">
      <c r="H7">
        <v>4</v>
      </c>
      <c r="I7">
        <v>4</v>
      </c>
      <c r="J7">
        <v>6</v>
      </c>
      <c r="K7" s="10">
        <f t="shared" si="2"/>
        <v>45105</v>
      </c>
      <c r="L7" s="10" t="str">
        <f t="shared" si="3"/>
        <v/>
      </c>
      <c r="M7" s="10"/>
      <c r="N7" s="10">
        <f t="shared" si="4"/>
        <v>4</v>
      </c>
      <c r="O7">
        <v>6</v>
      </c>
      <c r="P7" s="10">
        <f t="shared" si="5"/>
        <v>45105</v>
      </c>
      <c r="Q7" s="10"/>
      <c r="R7">
        <f t="shared" si="0"/>
        <v>4</v>
      </c>
      <c r="S7">
        <v>6</v>
      </c>
      <c r="T7" s="10">
        <f t="shared" si="6"/>
        <v>45105</v>
      </c>
      <c r="V7">
        <f t="shared" si="7"/>
        <v>26</v>
      </c>
      <c r="W7">
        <f t="shared" si="1"/>
        <v>4</v>
      </c>
      <c r="X7" t="e">
        <f t="shared" si="8"/>
        <v>#N/A</v>
      </c>
      <c r="Y7">
        <v>6</v>
      </c>
      <c r="AA7" t="str">
        <f t="shared" si="9"/>
        <v>W</v>
      </c>
      <c r="AB7">
        <v>0</v>
      </c>
      <c r="AD7" s="19" t="s">
        <v>76</v>
      </c>
      <c r="AE7">
        <f>VLOOKUP(AE6,$AJ$4:$AK$10,2,FALSE)</f>
        <v>1</v>
      </c>
      <c r="AG7" s="9">
        <v>45081</v>
      </c>
      <c r="AH7" t="s">
        <v>20</v>
      </c>
      <c r="AJ7" t="s">
        <v>71</v>
      </c>
      <c r="AK7">
        <v>13</v>
      </c>
    </row>
    <row r="8" spans="1:37" x14ac:dyDescent="0.25">
      <c r="H8">
        <v>5</v>
      </c>
      <c r="I8">
        <v>5</v>
      </c>
      <c r="J8">
        <v>6</v>
      </c>
      <c r="K8" s="10">
        <f t="shared" si="2"/>
        <v>45106</v>
      </c>
      <c r="L8" s="10" t="str">
        <f t="shared" si="3"/>
        <v/>
      </c>
      <c r="M8" s="10"/>
      <c r="N8" s="10">
        <f t="shared" si="4"/>
        <v>5</v>
      </c>
      <c r="O8">
        <v>6</v>
      </c>
      <c r="P8" s="10">
        <f t="shared" si="5"/>
        <v>45106</v>
      </c>
      <c r="Q8" s="10"/>
      <c r="R8">
        <f t="shared" si="0"/>
        <v>5</v>
      </c>
      <c r="S8">
        <v>6</v>
      </c>
      <c r="T8" s="10">
        <f t="shared" si="6"/>
        <v>45106</v>
      </c>
      <c r="V8">
        <f t="shared" si="7"/>
        <v>26</v>
      </c>
      <c r="W8">
        <f t="shared" si="1"/>
        <v>4</v>
      </c>
      <c r="X8" t="e">
        <f t="shared" si="8"/>
        <v>#N/A</v>
      </c>
      <c r="Y8">
        <v>6</v>
      </c>
      <c r="AA8" t="str">
        <f t="shared" si="9"/>
        <v>T</v>
      </c>
      <c r="AB8">
        <v>0</v>
      </c>
      <c r="AD8" s="19" t="s">
        <v>81</v>
      </c>
      <c r="AE8">
        <v>5</v>
      </c>
      <c r="AG8" s="9">
        <v>45082</v>
      </c>
      <c r="AH8" t="s">
        <v>21</v>
      </c>
      <c r="AJ8" t="s">
        <v>72</v>
      </c>
      <c r="AK8">
        <v>14</v>
      </c>
    </row>
    <row r="9" spans="1:37" x14ac:dyDescent="0.25">
      <c r="H9">
        <v>6</v>
      </c>
      <c r="I9">
        <v>6</v>
      </c>
      <c r="J9">
        <v>6</v>
      </c>
      <c r="K9" s="10">
        <f t="shared" si="2"/>
        <v>45107</v>
      </c>
      <c r="L9" s="10" t="str">
        <f t="shared" si="3"/>
        <v/>
      </c>
      <c r="M9" s="10"/>
      <c r="N9" s="10">
        <f t="shared" si="4"/>
        <v>6</v>
      </c>
      <c r="O9">
        <v>6</v>
      </c>
      <c r="P9" s="10">
        <f t="shared" si="5"/>
        <v>45107</v>
      </c>
      <c r="Q9" s="10"/>
      <c r="R9" t="e">
        <f t="shared" si="0"/>
        <v>#N/A</v>
      </c>
      <c r="S9">
        <v>6</v>
      </c>
      <c r="T9" s="10" t="e">
        <f t="shared" si="6"/>
        <v>#N/A</v>
      </c>
      <c r="V9">
        <f t="shared" si="7"/>
        <v>26</v>
      </c>
      <c r="W9">
        <f t="shared" si="1"/>
        <v>4</v>
      </c>
      <c r="X9" t="e">
        <f t="shared" si="8"/>
        <v>#N/A</v>
      </c>
      <c r="Y9">
        <v>6</v>
      </c>
      <c r="AA9" t="str">
        <f t="shared" si="9"/>
        <v>F</v>
      </c>
      <c r="AB9">
        <v>0</v>
      </c>
      <c r="AD9" s="1"/>
      <c r="AG9" s="9">
        <v>45083</v>
      </c>
      <c r="AH9" t="s">
        <v>20</v>
      </c>
      <c r="AJ9" t="s">
        <v>73</v>
      </c>
      <c r="AK9">
        <v>15</v>
      </c>
    </row>
    <row r="10" spans="1:37" x14ac:dyDescent="0.25">
      <c r="H10">
        <v>7</v>
      </c>
      <c r="I10">
        <v>7</v>
      </c>
      <c r="J10">
        <v>6</v>
      </c>
      <c r="K10" s="10">
        <f t="shared" si="2"/>
        <v>45108</v>
      </c>
      <c r="L10" s="10">
        <f t="shared" si="3"/>
        <v>45108</v>
      </c>
      <c r="M10" s="10"/>
      <c r="N10" s="10" t="e">
        <f t="shared" si="4"/>
        <v>#N/A</v>
      </c>
      <c r="O10">
        <v>6</v>
      </c>
      <c r="P10" s="10" t="str">
        <f t="shared" si="5"/>
        <v/>
      </c>
      <c r="Q10" s="10"/>
      <c r="R10">
        <f t="shared" si="0"/>
        <v>7</v>
      </c>
      <c r="S10">
        <v>6</v>
      </c>
      <c r="T10" s="10">
        <f t="shared" si="6"/>
        <v>45108</v>
      </c>
      <c r="V10">
        <f t="shared" si="7"/>
        <v>26</v>
      </c>
      <c r="W10">
        <f t="shared" si="1"/>
        <v>4</v>
      </c>
      <c r="X10" t="e">
        <f t="shared" si="8"/>
        <v>#N/A</v>
      </c>
      <c r="Y10">
        <v>6</v>
      </c>
      <c r="AA10" t="str">
        <f t="shared" si="9"/>
        <v>S</v>
      </c>
      <c r="AB10">
        <v>0</v>
      </c>
      <c r="AD10" s="1"/>
      <c r="AG10" s="9">
        <v>45084</v>
      </c>
      <c r="AH10" t="s">
        <v>21</v>
      </c>
      <c r="AJ10" t="s">
        <v>74</v>
      </c>
      <c r="AK10">
        <v>16</v>
      </c>
    </row>
    <row r="11" spans="1:37" x14ac:dyDescent="0.25">
      <c r="H11">
        <v>8</v>
      </c>
      <c r="I11">
        <f>I4</f>
        <v>1</v>
      </c>
      <c r="J11">
        <f t="shared" ref="J11:J45" si="10">J4-1</f>
        <v>5</v>
      </c>
      <c r="K11" s="10">
        <f t="shared" si="2"/>
        <v>45109</v>
      </c>
      <c r="L11" s="10">
        <f t="shared" si="3"/>
        <v>45109</v>
      </c>
      <c r="M11" s="10"/>
      <c r="N11" s="10" t="e">
        <f t="shared" si="4"/>
        <v>#N/A</v>
      </c>
      <c r="O11">
        <f>O4-1</f>
        <v>5</v>
      </c>
      <c r="P11" s="10" t="str">
        <f t="shared" si="5"/>
        <v/>
      </c>
      <c r="Q11" s="10"/>
      <c r="R11">
        <f t="shared" si="0"/>
        <v>1</v>
      </c>
      <c r="S11">
        <f t="shared" ref="S11:S45" si="11">S4-1</f>
        <v>5</v>
      </c>
      <c r="T11" s="10">
        <f t="shared" si="6"/>
        <v>45109</v>
      </c>
      <c r="V11">
        <f t="shared" ref="V11:V45" si="12">WEEKNUM(K11)</f>
        <v>27</v>
      </c>
      <c r="W11">
        <f t="shared" si="1"/>
        <v>6</v>
      </c>
      <c r="AD11" s="1"/>
      <c r="AG11" s="9">
        <v>45085</v>
      </c>
      <c r="AH11" t="s">
        <v>21</v>
      </c>
    </row>
    <row r="12" spans="1:37" x14ac:dyDescent="0.25">
      <c r="H12">
        <v>9</v>
      </c>
      <c r="I12">
        <f t="shared" ref="I12:I45" si="13">I5</f>
        <v>2</v>
      </c>
      <c r="J12">
        <f t="shared" si="10"/>
        <v>5</v>
      </c>
      <c r="K12" s="10">
        <f t="shared" si="2"/>
        <v>45110</v>
      </c>
      <c r="L12" s="10">
        <f t="shared" si="3"/>
        <v>45110</v>
      </c>
      <c r="M12" s="10"/>
      <c r="N12" s="10" t="e">
        <f t="shared" si="4"/>
        <v>#N/A</v>
      </c>
      <c r="O12">
        <f t="shared" ref="O12:O45" si="14">O5-1</f>
        <v>5</v>
      </c>
      <c r="P12" s="10" t="str">
        <f t="shared" si="5"/>
        <v/>
      </c>
      <c r="Q12" s="10"/>
      <c r="R12">
        <f t="shared" si="0"/>
        <v>2</v>
      </c>
      <c r="S12">
        <f t="shared" si="11"/>
        <v>5</v>
      </c>
      <c r="T12" s="10">
        <f t="shared" si="6"/>
        <v>45110</v>
      </c>
      <c r="V12">
        <f t="shared" si="12"/>
        <v>27</v>
      </c>
      <c r="W12">
        <f t="shared" si="1"/>
        <v>6</v>
      </c>
      <c r="X12">
        <f t="shared" ref="X12:X18" si="15">IF(W11&gt;=$AE$8,I11,NA())</f>
        <v>1</v>
      </c>
      <c r="Y12">
        <v>5</v>
      </c>
      <c r="AD12" s="1"/>
      <c r="AG12" s="9">
        <v>45086</v>
      </c>
      <c r="AH12" t="s">
        <v>20</v>
      </c>
    </row>
    <row r="13" spans="1:37" x14ac:dyDescent="0.25">
      <c r="H13">
        <v>10</v>
      </c>
      <c r="I13">
        <f t="shared" si="13"/>
        <v>3</v>
      </c>
      <c r="J13">
        <f t="shared" si="10"/>
        <v>5</v>
      </c>
      <c r="K13" s="10">
        <f t="shared" si="2"/>
        <v>45111</v>
      </c>
      <c r="L13" s="10">
        <f t="shared" si="3"/>
        <v>45111</v>
      </c>
      <c r="M13" s="10"/>
      <c r="N13" s="10" t="e">
        <f t="shared" si="4"/>
        <v>#N/A</v>
      </c>
      <c r="O13">
        <f t="shared" si="14"/>
        <v>5</v>
      </c>
      <c r="P13" s="10" t="str">
        <f t="shared" si="5"/>
        <v/>
      </c>
      <c r="Q13" s="10"/>
      <c r="R13" t="e">
        <f t="shared" si="0"/>
        <v>#N/A</v>
      </c>
      <c r="S13">
        <f t="shared" si="11"/>
        <v>5</v>
      </c>
      <c r="T13" s="10" t="e">
        <f t="shared" si="6"/>
        <v>#N/A</v>
      </c>
      <c r="V13">
        <f t="shared" si="12"/>
        <v>27</v>
      </c>
      <c r="W13">
        <f t="shared" si="1"/>
        <v>6</v>
      </c>
      <c r="X13">
        <f t="shared" si="15"/>
        <v>2</v>
      </c>
      <c r="Y13">
        <v>5</v>
      </c>
      <c r="AD13" s="1"/>
      <c r="AG13" s="9">
        <v>45087</v>
      </c>
      <c r="AH13" t="s">
        <v>20</v>
      </c>
    </row>
    <row r="14" spans="1:37" x14ac:dyDescent="0.25">
      <c r="H14">
        <v>11</v>
      </c>
      <c r="I14">
        <f t="shared" si="13"/>
        <v>4</v>
      </c>
      <c r="J14">
        <f t="shared" si="10"/>
        <v>5</v>
      </c>
      <c r="K14" s="10">
        <f t="shared" si="2"/>
        <v>45112</v>
      </c>
      <c r="L14" s="10">
        <f t="shared" si="3"/>
        <v>45112</v>
      </c>
      <c r="M14" s="10"/>
      <c r="N14" s="10" t="e">
        <f t="shared" si="4"/>
        <v>#N/A</v>
      </c>
      <c r="O14">
        <f t="shared" si="14"/>
        <v>5</v>
      </c>
      <c r="P14" s="10" t="str">
        <f t="shared" si="5"/>
        <v/>
      </c>
      <c r="Q14" s="10"/>
      <c r="R14">
        <f t="shared" si="0"/>
        <v>4</v>
      </c>
      <c r="S14">
        <f t="shared" si="11"/>
        <v>5</v>
      </c>
      <c r="T14" s="10">
        <f t="shared" si="6"/>
        <v>45112</v>
      </c>
      <c r="V14">
        <f t="shared" si="12"/>
        <v>27</v>
      </c>
      <c r="W14">
        <f t="shared" si="1"/>
        <v>6</v>
      </c>
      <c r="X14">
        <f t="shared" si="15"/>
        <v>3</v>
      </c>
      <c r="Y14">
        <v>5</v>
      </c>
      <c r="AD14" s="1"/>
      <c r="AG14" s="9">
        <v>45088</v>
      </c>
      <c r="AH14" t="s">
        <v>20</v>
      </c>
    </row>
    <row r="15" spans="1:37" x14ac:dyDescent="0.25">
      <c r="H15">
        <v>12</v>
      </c>
      <c r="I15">
        <f t="shared" si="13"/>
        <v>5</v>
      </c>
      <c r="J15">
        <f t="shared" si="10"/>
        <v>5</v>
      </c>
      <c r="K15" s="10">
        <f t="shared" si="2"/>
        <v>45113</v>
      </c>
      <c r="L15" s="10">
        <f t="shared" si="3"/>
        <v>45113</v>
      </c>
      <c r="M15" s="10"/>
      <c r="N15" s="10" t="e">
        <f t="shared" si="4"/>
        <v>#N/A</v>
      </c>
      <c r="O15">
        <f t="shared" si="14"/>
        <v>5</v>
      </c>
      <c r="P15" s="10" t="str">
        <f t="shared" si="5"/>
        <v/>
      </c>
      <c r="Q15" s="10"/>
      <c r="R15">
        <f t="shared" si="0"/>
        <v>5</v>
      </c>
      <c r="S15">
        <f t="shared" si="11"/>
        <v>5</v>
      </c>
      <c r="T15" s="10">
        <f t="shared" si="6"/>
        <v>45113</v>
      </c>
      <c r="V15">
        <f t="shared" si="12"/>
        <v>27</v>
      </c>
      <c r="W15">
        <f t="shared" si="1"/>
        <v>6</v>
      </c>
      <c r="X15">
        <f t="shared" si="15"/>
        <v>4</v>
      </c>
      <c r="Y15">
        <v>5</v>
      </c>
      <c r="AD15" s="1"/>
      <c r="AG15" s="9">
        <v>45089</v>
      </c>
      <c r="AH15" t="s">
        <v>20</v>
      </c>
    </row>
    <row r="16" spans="1:37" x14ac:dyDescent="0.25">
      <c r="H16">
        <v>13</v>
      </c>
      <c r="I16">
        <f t="shared" si="13"/>
        <v>6</v>
      </c>
      <c r="J16">
        <f t="shared" si="10"/>
        <v>5</v>
      </c>
      <c r="K16" s="10">
        <f t="shared" si="2"/>
        <v>45114</v>
      </c>
      <c r="L16" s="10">
        <f t="shared" si="3"/>
        <v>45114</v>
      </c>
      <c r="M16" s="10"/>
      <c r="N16" s="10" t="e">
        <f t="shared" si="4"/>
        <v>#N/A</v>
      </c>
      <c r="O16">
        <f t="shared" si="14"/>
        <v>5</v>
      </c>
      <c r="P16" s="10" t="str">
        <f t="shared" si="5"/>
        <v/>
      </c>
      <c r="Q16" s="10"/>
      <c r="R16">
        <f t="shared" si="0"/>
        <v>6</v>
      </c>
      <c r="S16">
        <f t="shared" si="11"/>
        <v>5</v>
      </c>
      <c r="T16" s="10">
        <f t="shared" si="6"/>
        <v>45114</v>
      </c>
      <c r="V16">
        <f t="shared" si="12"/>
        <v>27</v>
      </c>
      <c r="W16">
        <f t="shared" si="1"/>
        <v>6</v>
      </c>
      <c r="X16">
        <f t="shared" si="15"/>
        <v>5</v>
      </c>
      <c r="Y16">
        <v>5</v>
      </c>
      <c r="AD16" s="1"/>
      <c r="AG16" s="9">
        <v>45090</v>
      </c>
      <c r="AH16" t="s">
        <v>21</v>
      </c>
    </row>
    <row r="17" spans="8:34" x14ac:dyDescent="0.25">
      <c r="H17">
        <v>14</v>
      </c>
      <c r="I17">
        <f t="shared" si="13"/>
        <v>7</v>
      </c>
      <c r="J17">
        <f t="shared" si="10"/>
        <v>5</v>
      </c>
      <c r="K17" s="10">
        <f t="shared" si="2"/>
        <v>45115</v>
      </c>
      <c r="L17" s="10">
        <f t="shared" si="3"/>
        <v>45115</v>
      </c>
      <c r="M17" s="10"/>
      <c r="N17" s="10" t="e">
        <f t="shared" si="4"/>
        <v>#N/A</v>
      </c>
      <c r="O17">
        <f t="shared" si="14"/>
        <v>5</v>
      </c>
      <c r="P17" s="10" t="str">
        <f t="shared" si="5"/>
        <v/>
      </c>
      <c r="Q17" s="10"/>
      <c r="R17">
        <f t="shared" si="0"/>
        <v>7</v>
      </c>
      <c r="S17">
        <f t="shared" si="11"/>
        <v>5</v>
      </c>
      <c r="T17" s="10">
        <f t="shared" si="6"/>
        <v>45115</v>
      </c>
      <c r="V17">
        <f t="shared" si="12"/>
        <v>27</v>
      </c>
      <c r="W17">
        <f t="shared" si="1"/>
        <v>6</v>
      </c>
      <c r="X17">
        <f t="shared" si="15"/>
        <v>6</v>
      </c>
      <c r="Y17">
        <v>5</v>
      </c>
      <c r="AD17" s="1"/>
      <c r="AG17" s="9">
        <v>45091</v>
      </c>
      <c r="AH17" t="s">
        <v>20</v>
      </c>
    </row>
    <row r="18" spans="8:34" x14ac:dyDescent="0.25">
      <c r="H18">
        <v>15</v>
      </c>
      <c r="I18">
        <f t="shared" si="13"/>
        <v>1</v>
      </c>
      <c r="J18">
        <f t="shared" si="10"/>
        <v>4</v>
      </c>
      <c r="K18" s="10">
        <f t="shared" si="2"/>
        <v>45116</v>
      </c>
      <c r="L18" s="10">
        <f t="shared" si="3"/>
        <v>45116</v>
      </c>
      <c r="M18" s="10"/>
      <c r="N18" s="10" t="e">
        <f t="shared" si="4"/>
        <v>#N/A</v>
      </c>
      <c r="O18">
        <f t="shared" si="14"/>
        <v>4</v>
      </c>
      <c r="P18" s="10" t="str">
        <f t="shared" si="5"/>
        <v/>
      </c>
      <c r="Q18" s="10"/>
      <c r="R18">
        <f t="shared" si="0"/>
        <v>1</v>
      </c>
      <c r="S18">
        <f t="shared" si="11"/>
        <v>4</v>
      </c>
      <c r="T18" s="10">
        <f t="shared" si="6"/>
        <v>45116</v>
      </c>
      <c r="V18">
        <f t="shared" si="12"/>
        <v>28</v>
      </c>
      <c r="W18">
        <f t="shared" si="1"/>
        <v>4</v>
      </c>
      <c r="X18">
        <f t="shared" si="15"/>
        <v>7</v>
      </c>
      <c r="Y18">
        <v>5</v>
      </c>
      <c r="AD18" s="1"/>
      <c r="AG18" s="9">
        <v>45092</v>
      </c>
      <c r="AH18" t="s">
        <v>21</v>
      </c>
    </row>
    <row r="19" spans="8:34" x14ac:dyDescent="0.25">
      <c r="H19">
        <v>16</v>
      </c>
      <c r="I19">
        <f t="shared" si="13"/>
        <v>2</v>
      </c>
      <c r="J19">
        <f t="shared" si="10"/>
        <v>4</v>
      </c>
      <c r="K19" s="10">
        <f t="shared" si="2"/>
        <v>45117</v>
      </c>
      <c r="L19" s="10">
        <f t="shared" si="3"/>
        <v>45117</v>
      </c>
      <c r="M19" s="10"/>
      <c r="N19" s="10" t="e">
        <f t="shared" si="4"/>
        <v>#N/A</v>
      </c>
      <c r="O19">
        <f t="shared" si="14"/>
        <v>4</v>
      </c>
      <c r="P19" s="10" t="str">
        <f t="shared" si="5"/>
        <v/>
      </c>
      <c r="Q19" s="10"/>
      <c r="R19">
        <f t="shared" si="0"/>
        <v>2</v>
      </c>
      <c r="S19">
        <f t="shared" si="11"/>
        <v>4</v>
      </c>
      <c r="T19" s="10">
        <f t="shared" si="6"/>
        <v>45117</v>
      </c>
      <c r="V19">
        <f t="shared" si="12"/>
        <v>28</v>
      </c>
      <c r="W19">
        <f t="shared" si="1"/>
        <v>4</v>
      </c>
      <c r="AD19" s="1"/>
      <c r="AG19" s="9">
        <v>45093</v>
      </c>
      <c r="AH19" t="s">
        <v>20</v>
      </c>
    </row>
    <row r="20" spans="8:34" x14ac:dyDescent="0.25">
      <c r="H20">
        <v>17</v>
      </c>
      <c r="I20">
        <f t="shared" si="13"/>
        <v>3</v>
      </c>
      <c r="J20">
        <f t="shared" si="10"/>
        <v>4</v>
      </c>
      <c r="K20" s="10">
        <f t="shared" si="2"/>
        <v>45118</v>
      </c>
      <c r="L20" s="10">
        <f t="shared" si="3"/>
        <v>45118</v>
      </c>
      <c r="M20" s="10"/>
      <c r="N20" s="10" t="e">
        <f t="shared" si="4"/>
        <v>#N/A</v>
      </c>
      <c r="O20">
        <f t="shared" si="14"/>
        <v>4</v>
      </c>
      <c r="P20" s="10" t="str">
        <f t="shared" si="5"/>
        <v/>
      </c>
      <c r="Q20" s="10"/>
      <c r="R20" t="e">
        <f t="shared" si="0"/>
        <v>#N/A</v>
      </c>
      <c r="S20">
        <f t="shared" si="11"/>
        <v>4</v>
      </c>
      <c r="T20" s="10" t="e">
        <f t="shared" si="6"/>
        <v>#N/A</v>
      </c>
      <c r="V20">
        <f t="shared" si="12"/>
        <v>28</v>
      </c>
      <c r="W20">
        <f t="shared" si="1"/>
        <v>4</v>
      </c>
      <c r="X20" t="e">
        <f t="shared" ref="X20:X26" si="16">IF(W18&gt;=$AE$8,I18,NA())</f>
        <v>#N/A</v>
      </c>
      <c r="Y20">
        <v>4</v>
      </c>
      <c r="AD20" s="1"/>
      <c r="AG20" s="9">
        <v>45094</v>
      </c>
      <c r="AH20" t="s">
        <v>20</v>
      </c>
    </row>
    <row r="21" spans="8:34" x14ac:dyDescent="0.25">
      <c r="H21">
        <v>18</v>
      </c>
      <c r="I21">
        <f t="shared" si="13"/>
        <v>4</v>
      </c>
      <c r="J21">
        <f t="shared" si="10"/>
        <v>4</v>
      </c>
      <c r="K21" s="10">
        <f t="shared" si="2"/>
        <v>45119</v>
      </c>
      <c r="L21" s="10">
        <f t="shared" si="3"/>
        <v>45119</v>
      </c>
      <c r="M21" s="10"/>
      <c r="N21" s="10" t="e">
        <f t="shared" si="4"/>
        <v>#N/A</v>
      </c>
      <c r="O21">
        <f t="shared" si="14"/>
        <v>4</v>
      </c>
      <c r="P21" s="10" t="str">
        <f t="shared" si="5"/>
        <v/>
      </c>
      <c r="Q21" s="10"/>
      <c r="R21" t="e">
        <f t="shared" si="0"/>
        <v>#N/A</v>
      </c>
      <c r="S21">
        <f t="shared" si="11"/>
        <v>4</v>
      </c>
      <c r="T21" s="10" t="e">
        <f t="shared" si="6"/>
        <v>#N/A</v>
      </c>
      <c r="V21">
        <f t="shared" si="12"/>
        <v>28</v>
      </c>
      <c r="W21">
        <f t="shared" si="1"/>
        <v>4</v>
      </c>
      <c r="X21" t="e">
        <f t="shared" si="16"/>
        <v>#N/A</v>
      </c>
      <c r="Y21">
        <v>4</v>
      </c>
      <c r="AD21" s="1"/>
      <c r="AG21" s="9">
        <v>45095</v>
      </c>
      <c r="AH21" t="s">
        <v>20</v>
      </c>
    </row>
    <row r="22" spans="8:34" x14ac:dyDescent="0.25">
      <c r="H22">
        <v>19</v>
      </c>
      <c r="I22">
        <f t="shared" si="13"/>
        <v>5</v>
      </c>
      <c r="J22">
        <f t="shared" si="10"/>
        <v>4</v>
      </c>
      <c r="K22" s="10">
        <f t="shared" si="2"/>
        <v>45120</v>
      </c>
      <c r="L22" s="10">
        <f t="shared" si="3"/>
        <v>45120</v>
      </c>
      <c r="M22" s="10"/>
      <c r="N22" s="10" t="e">
        <f t="shared" si="4"/>
        <v>#N/A</v>
      </c>
      <c r="O22">
        <f t="shared" si="14"/>
        <v>4</v>
      </c>
      <c r="P22" s="10" t="str">
        <f t="shared" si="5"/>
        <v/>
      </c>
      <c r="Q22" s="10"/>
      <c r="R22" t="e">
        <f t="shared" si="0"/>
        <v>#N/A</v>
      </c>
      <c r="S22">
        <f t="shared" si="11"/>
        <v>4</v>
      </c>
      <c r="T22" s="10" t="e">
        <f t="shared" si="6"/>
        <v>#N/A</v>
      </c>
      <c r="V22">
        <f t="shared" si="12"/>
        <v>28</v>
      </c>
      <c r="W22">
        <f t="shared" si="1"/>
        <v>4</v>
      </c>
      <c r="X22" t="e">
        <f t="shared" si="16"/>
        <v>#N/A</v>
      </c>
      <c r="Y22">
        <v>4</v>
      </c>
      <c r="AD22" s="1"/>
      <c r="AG22" s="9">
        <v>45096</v>
      </c>
      <c r="AH22" t="s">
        <v>20</v>
      </c>
    </row>
    <row r="23" spans="8:34" x14ac:dyDescent="0.25">
      <c r="H23">
        <v>20</v>
      </c>
      <c r="I23">
        <f t="shared" si="13"/>
        <v>6</v>
      </c>
      <c r="J23">
        <f t="shared" si="10"/>
        <v>4</v>
      </c>
      <c r="K23" s="10">
        <f t="shared" si="2"/>
        <v>45121</v>
      </c>
      <c r="L23" s="10">
        <f t="shared" si="3"/>
        <v>45121</v>
      </c>
      <c r="M23" s="10"/>
      <c r="N23" s="10" t="e">
        <f t="shared" si="4"/>
        <v>#N/A</v>
      </c>
      <c r="O23">
        <f t="shared" si="14"/>
        <v>4</v>
      </c>
      <c r="P23" s="10" t="str">
        <f t="shared" si="5"/>
        <v/>
      </c>
      <c r="Q23" s="10"/>
      <c r="R23">
        <f t="shared" si="0"/>
        <v>6</v>
      </c>
      <c r="S23">
        <f t="shared" si="11"/>
        <v>4</v>
      </c>
      <c r="T23" s="10">
        <f t="shared" si="6"/>
        <v>45121</v>
      </c>
      <c r="V23">
        <f t="shared" si="12"/>
        <v>28</v>
      </c>
      <c r="W23">
        <f t="shared" si="1"/>
        <v>4</v>
      </c>
      <c r="X23" t="e">
        <f t="shared" si="16"/>
        <v>#N/A</v>
      </c>
      <c r="Y23">
        <v>4</v>
      </c>
      <c r="AD23" s="1"/>
      <c r="AG23" s="9">
        <v>45097</v>
      </c>
      <c r="AH23" t="s">
        <v>20</v>
      </c>
    </row>
    <row r="24" spans="8:34" x14ac:dyDescent="0.25">
      <c r="H24">
        <v>21</v>
      </c>
      <c r="I24">
        <f t="shared" si="13"/>
        <v>7</v>
      </c>
      <c r="J24">
        <f t="shared" si="10"/>
        <v>4</v>
      </c>
      <c r="K24" s="10">
        <f t="shared" si="2"/>
        <v>45122</v>
      </c>
      <c r="L24" s="10">
        <f t="shared" si="3"/>
        <v>45122</v>
      </c>
      <c r="M24" s="10"/>
      <c r="N24" s="10" t="e">
        <f t="shared" si="4"/>
        <v>#N/A</v>
      </c>
      <c r="O24">
        <f t="shared" si="14"/>
        <v>4</v>
      </c>
      <c r="P24" s="10" t="str">
        <f t="shared" si="5"/>
        <v/>
      </c>
      <c r="Q24" s="10"/>
      <c r="R24">
        <f t="shared" si="0"/>
        <v>7</v>
      </c>
      <c r="S24">
        <f t="shared" si="11"/>
        <v>4</v>
      </c>
      <c r="T24" s="10">
        <f t="shared" si="6"/>
        <v>45122</v>
      </c>
      <c r="V24">
        <f t="shared" si="12"/>
        <v>28</v>
      </c>
      <c r="W24">
        <f t="shared" si="1"/>
        <v>4</v>
      </c>
      <c r="X24" t="e">
        <f t="shared" si="16"/>
        <v>#N/A</v>
      </c>
      <c r="Y24">
        <v>4</v>
      </c>
      <c r="AD24" s="1"/>
      <c r="AG24" s="9">
        <v>45098</v>
      </c>
      <c r="AH24" t="s">
        <v>21</v>
      </c>
    </row>
    <row r="25" spans="8:34" x14ac:dyDescent="0.25">
      <c r="H25">
        <v>22</v>
      </c>
      <c r="I25">
        <f t="shared" si="13"/>
        <v>1</v>
      </c>
      <c r="J25">
        <f t="shared" si="10"/>
        <v>3</v>
      </c>
      <c r="K25" s="10">
        <f t="shared" si="2"/>
        <v>45123</v>
      </c>
      <c r="L25" s="10">
        <f t="shared" si="3"/>
        <v>45123</v>
      </c>
      <c r="M25" s="10"/>
      <c r="N25" s="10" t="e">
        <f t="shared" si="4"/>
        <v>#N/A</v>
      </c>
      <c r="O25">
        <f t="shared" si="14"/>
        <v>3</v>
      </c>
      <c r="P25" s="10" t="str">
        <f t="shared" si="5"/>
        <v/>
      </c>
      <c r="Q25" s="10"/>
      <c r="R25">
        <f t="shared" si="0"/>
        <v>1</v>
      </c>
      <c r="S25">
        <f t="shared" si="11"/>
        <v>3</v>
      </c>
      <c r="T25" s="10">
        <f t="shared" si="6"/>
        <v>45123</v>
      </c>
      <c r="V25">
        <f t="shared" si="12"/>
        <v>29</v>
      </c>
      <c r="W25">
        <f t="shared" si="1"/>
        <v>6</v>
      </c>
      <c r="X25" t="e">
        <f t="shared" si="16"/>
        <v>#N/A</v>
      </c>
      <c r="Y25">
        <v>4</v>
      </c>
      <c r="AD25" s="1"/>
      <c r="AG25" s="9">
        <v>45099</v>
      </c>
      <c r="AH25" t="s">
        <v>20</v>
      </c>
    </row>
    <row r="26" spans="8:34" x14ac:dyDescent="0.25">
      <c r="H26">
        <v>23</v>
      </c>
      <c r="I26">
        <f t="shared" si="13"/>
        <v>2</v>
      </c>
      <c r="J26">
        <f t="shared" si="10"/>
        <v>3</v>
      </c>
      <c r="K26" s="10">
        <f t="shared" si="2"/>
        <v>45124</v>
      </c>
      <c r="L26" s="10">
        <f t="shared" si="3"/>
        <v>45124</v>
      </c>
      <c r="M26" s="10"/>
      <c r="N26" s="10" t="e">
        <f t="shared" si="4"/>
        <v>#N/A</v>
      </c>
      <c r="O26">
        <f t="shared" si="14"/>
        <v>3</v>
      </c>
      <c r="P26" s="10" t="str">
        <f t="shared" si="5"/>
        <v/>
      </c>
      <c r="Q26" s="10"/>
      <c r="R26" t="e">
        <f t="shared" si="0"/>
        <v>#N/A</v>
      </c>
      <c r="S26">
        <f t="shared" si="11"/>
        <v>3</v>
      </c>
      <c r="T26" s="10" t="e">
        <f t="shared" si="6"/>
        <v>#N/A</v>
      </c>
      <c r="V26">
        <f t="shared" si="12"/>
        <v>29</v>
      </c>
      <c r="W26">
        <f t="shared" si="1"/>
        <v>6</v>
      </c>
      <c r="X26" t="e">
        <f t="shared" si="16"/>
        <v>#N/A</v>
      </c>
      <c r="Y26">
        <v>4</v>
      </c>
      <c r="AD26" s="1"/>
      <c r="AG26" s="9">
        <v>45100</v>
      </c>
      <c r="AH26" t="s">
        <v>20</v>
      </c>
    </row>
    <row r="27" spans="8:34" x14ac:dyDescent="0.25">
      <c r="H27">
        <v>24</v>
      </c>
      <c r="I27">
        <f t="shared" si="13"/>
        <v>3</v>
      </c>
      <c r="J27">
        <f t="shared" si="10"/>
        <v>3</v>
      </c>
      <c r="K27" s="10">
        <f t="shared" si="2"/>
        <v>45125</v>
      </c>
      <c r="L27" s="10">
        <f t="shared" si="3"/>
        <v>45125</v>
      </c>
      <c r="M27" s="10"/>
      <c r="N27" s="10" t="e">
        <f t="shared" si="4"/>
        <v>#N/A</v>
      </c>
      <c r="O27">
        <f t="shared" si="14"/>
        <v>3</v>
      </c>
      <c r="P27" s="10" t="str">
        <f t="shared" si="5"/>
        <v/>
      </c>
      <c r="Q27" s="10"/>
      <c r="R27">
        <f t="shared" si="0"/>
        <v>3</v>
      </c>
      <c r="S27">
        <f t="shared" si="11"/>
        <v>3</v>
      </c>
      <c r="T27" s="10">
        <f t="shared" si="6"/>
        <v>45125</v>
      </c>
      <c r="V27">
        <f t="shared" si="12"/>
        <v>29</v>
      </c>
      <c r="W27">
        <f t="shared" si="1"/>
        <v>6</v>
      </c>
      <c r="AD27" s="1"/>
      <c r="AG27" s="9">
        <v>45101</v>
      </c>
      <c r="AH27" t="s">
        <v>21</v>
      </c>
    </row>
    <row r="28" spans="8:34" x14ac:dyDescent="0.25">
      <c r="H28">
        <v>25</v>
      </c>
      <c r="I28">
        <f t="shared" si="13"/>
        <v>4</v>
      </c>
      <c r="J28">
        <f t="shared" si="10"/>
        <v>3</v>
      </c>
      <c r="K28" s="10">
        <f t="shared" si="2"/>
        <v>45126</v>
      </c>
      <c r="L28" s="10">
        <f t="shared" si="3"/>
        <v>45126</v>
      </c>
      <c r="M28" s="10"/>
      <c r="N28" s="10" t="e">
        <f t="shared" si="4"/>
        <v>#N/A</v>
      </c>
      <c r="O28">
        <f t="shared" si="14"/>
        <v>3</v>
      </c>
      <c r="P28" s="10" t="str">
        <f t="shared" si="5"/>
        <v/>
      </c>
      <c r="Q28" s="10"/>
      <c r="R28">
        <f t="shared" si="0"/>
        <v>4</v>
      </c>
      <c r="S28">
        <f t="shared" si="11"/>
        <v>3</v>
      </c>
      <c r="T28" s="10">
        <f t="shared" si="6"/>
        <v>45126</v>
      </c>
      <c r="V28">
        <f t="shared" si="12"/>
        <v>29</v>
      </c>
      <c r="W28">
        <f t="shared" si="1"/>
        <v>6</v>
      </c>
      <c r="X28">
        <f t="shared" ref="X28:X34" si="17">IF(W25&gt;=$AE$8,I25,NA())</f>
        <v>1</v>
      </c>
      <c r="Y28">
        <v>3</v>
      </c>
      <c r="AD28" s="1"/>
      <c r="AG28" s="9">
        <v>45102</v>
      </c>
      <c r="AH28" t="s">
        <v>21</v>
      </c>
    </row>
    <row r="29" spans="8:34" x14ac:dyDescent="0.25">
      <c r="H29">
        <v>26</v>
      </c>
      <c r="I29">
        <f t="shared" si="13"/>
        <v>5</v>
      </c>
      <c r="J29">
        <f t="shared" si="10"/>
        <v>3</v>
      </c>
      <c r="K29" s="10">
        <f t="shared" si="2"/>
        <v>45127</v>
      </c>
      <c r="L29" s="10">
        <f t="shared" si="3"/>
        <v>45127</v>
      </c>
      <c r="M29" s="10"/>
      <c r="N29" s="10" t="e">
        <f t="shared" si="4"/>
        <v>#N/A</v>
      </c>
      <c r="O29">
        <f t="shared" si="14"/>
        <v>3</v>
      </c>
      <c r="P29" s="10" t="str">
        <f t="shared" si="5"/>
        <v/>
      </c>
      <c r="Q29" s="10"/>
      <c r="R29">
        <f t="shared" si="0"/>
        <v>5</v>
      </c>
      <c r="S29">
        <f t="shared" si="11"/>
        <v>3</v>
      </c>
      <c r="T29" s="10">
        <f t="shared" si="6"/>
        <v>45127</v>
      </c>
      <c r="V29">
        <f t="shared" si="12"/>
        <v>29</v>
      </c>
      <c r="W29">
        <f t="shared" si="1"/>
        <v>6</v>
      </c>
      <c r="X29">
        <f t="shared" si="17"/>
        <v>2</v>
      </c>
      <c r="Y29">
        <v>3</v>
      </c>
      <c r="AD29" s="1"/>
      <c r="AG29" s="9">
        <v>45103</v>
      </c>
      <c r="AH29" t="s">
        <v>21</v>
      </c>
    </row>
    <row r="30" spans="8:34" x14ac:dyDescent="0.25">
      <c r="H30">
        <v>27</v>
      </c>
      <c r="I30">
        <f t="shared" si="13"/>
        <v>6</v>
      </c>
      <c r="J30">
        <f t="shared" si="10"/>
        <v>3</v>
      </c>
      <c r="K30" s="10">
        <f t="shared" si="2"/>
        <v>45128</v>
      </c>
      <c r="L30" s="10">
        <f t="shared" si="3"/>
        <v>45128</v>
      </c>
      <c r="M30" s="10"/>
      <c r="N30" s="10" t="e">
        <f t="shared" si="4"/>
        <v>#N/A</v>
      </c>
      <c r="O30">
        <f t="shared" si="14"/>
        <v>3</v>
      </c>
      <c r="P30" s="10" t="str">
        <f t="shared" si="5"/>
        <v/>
      </c>
      <c r="Q30" s="10"/>
      <c r="R30">
        <f t="shared" si="0"/>
        <v>6</v>
      </c>
      <c r="S30">
        <f t="shared" si="11"/>
        <v>3</v>
      </c>
      <c r="T30" s="10">
        <f t="shared" si="6"/>
        <v>45128</v>
      </c>
      <c r="V30">
        <f t="shared" si="12"/>
        <v>29</v>
      </c>
      <c r="W30">
        <f t="shared" si="1"/>
        <v>6</v>
      </c>
      <c r="X30">
        <f t="shared" si="17"/>
        <v>3</v>
      </c>
      <c r="Y30">
        <v>3</v>
      </c>
      <c r="AD30" s="1"/>
      <c r="AG30" s="9">
        <v>45104</v>
      </c>
      <c r="AH30" t="s">
        <v>20</v>
      </c>
    </row>
    <row r="31" spans="8:34" x14ac:dyDescent="0.25">
      <c r="H31">
        <v>28</v>
      </c>
      <c r="I31">
        <f t="shared" si="13"/>
        <v>7</v>
      </c>
      <c r="J31">
        <f t="shared" si="10"/>
        <v>3</v>
      </c>
      <c r="K31" s="10">
        <f t="shared" si="2"/>
        <v>45129</v>
      </c>
      <c r="L31" s="10">
        <f t="shared" si="3"/>
        <v>45129</v>
      </c>
      <c r="M31" s="10"/>
      <c r="N31" s="10" t="e">
        <f t="shared" si="4"/>
        <v>#N/A</v>
      </c>
      <c r="O31">
        <f t="shared" si="14"/>
        <v>3</v>
      </c>
      <c r="P31" s="10" t="str">
        <f t="shared" si="5"/>
        <v/>
      </c>
      <c r="Q31" s="10"/>
      <c r="R31">
        <f t="shared" si="0"/>
        <v>7</v>
      </c>
      <c r="S31">
        <f t="shared" si="11"/>
        <v>3</v>
      </c>
      <c r="T31" s="10">
        <f t="shared" si="6"/>
        <v>45129</v>
      </c>
      <c r="V31">
        <f t="shared" si="12"/>
        <v>29</v>
      </c>
      <c r="W31">
        <f t="shared" si="1"/>
        <v>6</v>
      </c>
      <c r="X31">
        <f t="shared" si="17"/>
        <v>4</v>
      </c>
      <c r="Y31">
        <v>3</v>
      </c>
      <c r="AD31" s="1"/>
      <c r="AG31" s="9">
        <v>45105</v>
      </c>
      <c r="AH31" t="s">
        <v>20</v>
      </c>
    </row>
    <row r="32" spans="8:34" x14ac:dyDescent="0.25">
      <c r="H32">
        <v>29</v>
      </c>
      <c r="I32">
        <f t="shared" si="13"/>
        <v>1</v>
      </c>
      <c r="J32">
        <f t="shared" si="10"/>
        <v>2</v>
      </c>
      <c r="K32" s="10">
        <f t="shared" si="2"/>
        <v>45130</v>
      </c>
      <c r="L32" s="10">
        <f t="shared" si="3"/>
        <v>45130</v>
      </c>
      <c r="M32" s="10"/>
      <c r="N32" s="10" t="e">
        <f t="shared" si="4"/>
        <v>#N/A</v>
      </c>
      <c r="O32">
        <f t="shared" si="14"/>
        <v>2</v>
      </c>
      <c r="P32" s="10" t="str">
        <f t="shared" si="5"/>
        <v/>
      </c>
      <c r="Q32" s="10"/>
      <c r="R32" t="e">
        <f t="shared" si="0"/>
        <v>#N/A</v>
      </c>
      <c r="S32">
        <f t="shared" si="11"/>
        <v>2</v>
      </c>
      <c r="T32" s="10" t="e">
        <f t="shared" si="6"/>
        <v>#N/A</v>
      </c>
      <c r="V32">
        <f t="shared" si="12"/>
        <v>30</v>
      </c>
      <c r="W32">
        <f t="shared" si="1"/>
        <v>5</v>
      </c>
      <c r="X32">
        <f t="shared" si="17"/>
        <v>5</v>
      </c>
      <c r="Y32">
        <v>3</v>
      </c>
      <c r="AD32" s="1"/>
      <c r="AG32" s="9">
        <v>45106</v>
      </c>
      <c r="AH32" t="s">
        <v>20</v>
      </c>
    </row>
    <row r="33" spans="8:34" x14ac:dyDescent="0.25">
      <c r="H33">
        <v>30</v>
      </c>
      <c r="I33">
        <f t="shared" si="13"/>
        <v>2</v>
      </c>
      <c r="J33">
        <f t="shared" si="10"/>
        <v>2</v>
      </c>
      <c r="K33" s="10">
        <f t="shared" si="2"/>
        <v>45131</v>
      </c>
      <c r="L33" s="10">
        <f t="shared" si="3"/>
        <v>45131</v>
      </c>
      <c r="M33" s="10"/>
      <c r="N33" s="10" t="e">
        <f t="shared" si="4"/>
        <v>#N/A</v>
      </c>
      <c r="O33">
        <f t="shared" si="14"/>
        <v>2</v>
      </c>
      <c r="P33" s="10" t="str">
        <f t="shared" si="5"/>
        <v/>
      </c>
      <c r="Q33" s="10"/>
      <c r="R33">
        <f t="shared" si="0"/>
        <v>2</v>
      </c>
      <c r="S33">
        <f t="shared" si="11"/>
        <v>2</v>
      </c>
      <c r="T33" s="10">
        <f t="shared" si="6"/>
        <v>45131</v>
      </c>
      <c r="V33">
        <f t="shared" si="12"/>
        <v>30</v>
      </c>
      <c r="W33">
        <f t="shared" si="1"/>
        <v>5</v>
      </c>
      <c r="X33">
        <f t="shared" si="17"/>
        <v>6</v>
      </c>
      <c r="Y33">
        <v>3</v>
      </c>
      <c r="AD33" s="1"/>
      <c r="AG33" s="9">
        <v>45107</v>
      </c>
      <c r="AH33" t="s">
        <v>21</v>
      </c>
    </row>
    <row r="34" spans="8:34" x14ac:dyDescent="0.25">
      <c r="H34">
        <v>31</v>
      </c>
      <c r="I34">
        <f t="shared" si="13"/>
        <v>3</v>
      </c>
      <c r="J34">
        <f t="shared" si="10"/>
        <v>2</v>
      </c>
      <c r="K34" s="10">
        <f t="shared" si="2"/>
        <v>45132</v>
      </c>
      <c r="L34" s="10">
        <f t="shared" si="3"/>
        <v>45132</v>
      </c>
      <c r="M34" s="10"/>
      <c r="N34" s="10" t="e">
        <f t="shared" si="4"/>
        <v>#N/A</v>
      </c>
      <c r="O34">
        <f t="shared" si="14"/>
        <v>2</v>
      </c>
      <c r="P34" s="10" t="str">
        <f t="shared" si="5"/>
        <v/>
      </c>
      <c r="Q34" s="10"/>
      <c r="R34">
        <f t="shared" si="0"/>
        <v>3</v>
      </c>
      <c r="S34">
        <f t="shared" si="11"/>
        <v>2</v>
      </c>
      <c r="T34" s="10">
        <f t="shared" si="6"/>
        <v>45132</v>
      </c>
      <c r="V34">
        <f t="shared" si="12"/>
        <v>30</v>
      </c>
      <c r="W34">
        <f t="shared" si="1"/>
        <v>5</v>
      </c>
      <c r="X34">
        <f t="shared" si="17"/>
        <v>7</v>
      </c>
      <c r="Y34">
        <v>3</v>
      </c>
      <c r="AD34" s="1"/>
      <c r="AG34" s="9">
        <v>45108</v>
      </c>
      <c r="AH34" t="s">
        <v>20</v>
      </c>
    </row>
    <row r="35" spans="8:34" x14ac:dyDescent="0.25">
      <c r="H35">
        <v>32</v>
      </c>
      <c r="I35">
        <f t="shared" si="13"/>
        <v>4</v>
      </c>
      <c r="J35">
        <f t="shared" si="10"/>
        <v>2</v>
      </c>
      <c r="K35" s="10">
        <f t="shared" si="2"/>
        <v>45133</v>
      </c>
      <c r="L35" s="10">
        <f t="shared" si="3"/>
        <v>45133</v>
      </c>
      <c r="M35" s="10"/>
      <c r="N35" s="10" t="e">
        <f t="shared" si="4"/>
        <v>#N/A</v>
      </c>
      <c r="O35">
        <f t="shared" si="14"/>
        <v>2</v>
      </c>
      <c r="P35" s="10" t="str">
        <f t="shared" si="5"/>
        <v/>
      </c>
      <c r="Q35" s="10"/>
      <c r="R35">
        <f t="shared" si="0"/>
        <v>4</v>
      </c>
      <c r="S35">
        <f t="shared" si="11"/>
        <v>2</v>
      </c>
      <c r="T35" s="10">
        <f t="shared" si="6"/>
        <v>45133</v>
      </c>
      <c r="V35">
        <f t="shared" si="12"/>
        <v>30</v>
      </c>
      <c r="W35">
        <f t="shared" si="1"/>
        <v>5</v>
      </c>
      <c r="AD35" s="1"/>
      <c r="AG35" s="9">
        <v>45109</v>
      </c>
      <c r="AH35" t="s">
        <v>20</v>
      </c>
    </row>
    <row r="36" spans="8:34" x14ac:dyDescent="0.25">
      <c r="H36">
        <v>33</v>
      </c>
      <c r="I36">
        <f t="shared" si="13"/>
        <v>5</v>
      </c>
      <c r="J36">
        <f t="shared" si="10"/>
        <v>2</v>
      </c>
      <c r="K36" s="10">
        <f t="shared" si="2"/>
        <v>45134</v>
      </c>
      <c r="L36" s="10">
        <f t="shared" si="3"/>
        <v>45134</v>
      </c>
      <c r="M36" s="10"/>
      <c r="N36" s="10" t="e">
        <f>IF(MONTH($AE$3)&lt;&gt;MONTH(K36),I36,NA())</f>
        <v>#N/A</v>
      </c>
      <c r="O36">
        <f t="shared" si="14"/>
        <v>2</v>
      </c>
      <c r="P36" s="10" t="str">
        <f t="shared" si="5"/>
        <v/>
      </c>
      <c r="Q36" s="10"/>
      <c r="R36">
        <f t="shared" si="0"/>
        <v>5</v>
      </c>
      <c r="S36">
        <f t="shared" si="11"/>
        <v>2</v>
      </c>
      <c r="T36" s="10">
        <f t="shared" si="6"/>
        <v>45134</v>
      </c>
      <c r="V36">
        <f t="shared" si="12"/>
        <v>30</v>
      </c>
      <c r="W36">
        <f t="shared" si="1"/>
        <v>5</v>
      </c>
      <c r="X36">
        <f t="shared" ref="X36:X42" si="18">IF(W32&gt;=$AE$8,I32,NA())</f>
        <v>1</v>
      </c>
      <c r="Y36">
        <v>2</v>
      </c>
      <c r="AD36" s="1"/>
      <c r="AG36" s="9">
        <v>45110</v>
      </c>
      <c r="AH36" t="s">
        <v>20</v>
      </c>
    </row>
    <row r="37" spans="8:34" x14ac:dyDescent="0.25">
      <c r="H37">
        <v>34</v>
      </c>
      <c r="I37">
        <f t="shared" si="13"/>
        <v>6</v>
      </c>
      <c r="J37">
        <f t="shared" si="10"/>
        <v>2</v>
      </c>
      <c r="K37" s="10">
        <f t="shared" si="2"/>
        <v>45135</v>
      </c>
      <c r="L37" s="10">
        <f t="shared" si="3"/>
        <v>45135</v>
      </c>
      <c r="M37" s="10"/>
      <c r="N37" s="10" t="e">
        <f t="shared" si="4"/>
        <v>#N/A</v>
      </c>
      <c r="O37">
        <f t="shared" si="14"/>
        <v>2</v>
      </c>
      <c r="P37" s="10" t="str">
        <f t="shared" si="5"/>
        <v/>
      </c>
      <c r="Q37" s="10"/>
      <c r="R37" t="e">
        <f t="shared" si="0"/>
        <v>#N/A</v>
      </c>
      <c r="S37">
        <f t="shared" si="11"/>
        <v>2</v>
      </c>
      <c r="T37" s="10" t="e">
        <f t="shared" si="6"/>
        <v>#N/A</v>
      </c>
      <c r="V37">
        <f t="shared" si="12"/>
        <v>30</v>
      </c>
      <c r="W37">
        <f t="shared" si="1"/>
        <v>5</v>
      </c>
      <c r="X37">
        <f t="shared" si="18"/>
        <v>2</v>
      </c>
      <c r="Y37">
        <v>2</v>
      </c>
      <c r="AD37" s="1"/>
      <c r="AG37" s="9">
        <v>45111</v>
      </c>
      <c r="AH37" t="s">
        <v>21</v>
      </c>
    </row>
    <row r="38" spans="8:34" x14ac:dyDescent="0.25">
      <c r="H38">
        <v>35</v>
      </c>
      <c r="I38">
        <f t="shared" si="13"/>
        <v>7</v>
      </c>
      <c r="J38">
        <f t="shared" si="10"/>
        <v>2</v>
      </c>
      <c r="K38" s="10">
        <f t="shared" si="2"/>
        <v>45136</v>
      </c>
      <c r="L38" s="10">
        <f t="shared" si="3"/>
        <v>45136</v>
      </c>
      <c r="M38" s="10"/>
      <c r="N38" s="10" t="e">
        <f t="shared" si="4"/>
        <v>#N/A</v>
      </c>
      <c r="O38">
        <f t="shared" si="14"/>
        <v>2</v>
      </c>
      <c r="P38" s="10" t="str">
        <f t="shared" si="5"/>
        <v/>
      </c>
      <c r="Q38" s="10"/>
      <c r="R38">
        <f t="shared" si="0"/>
        <v>7</v>
      </c>
      <c r="S38">
        <f t="shared" si="11"/>
        <v>2</v>
      </c>
      <c r="T38" s="10">
        <f t="shared" si="6"/>
        <v>45136</v>
      </c>
      <c r="V38">
        <f t="shared" si="12"/>
        <v>30</v>
      </c>
      <c r="W38">
        <f t="shared" si="1"/>
        <v>5</v>
      </c>
      <c r="X38">
        <f t="shared" si="18"/>
        <v>3</v>
      </c>
      <c r="Y38">
        <v>2</v>
      </c>
      <c r="AD38" s="1"/>
      <c r="AG38" s="9">
        <v>45112</v>
      </c>
      <c r="AH38" t="s">
        <v>20</v>
      </c>
    </row>
    <row r="39" spans="8:34" x14ac:dyDescent="0.25">
      <c r="H39">
        <v>36</v>
      </c>
      <c r="I39">
        <f t="shared" si="13"/>
        <v>1</v>
      </c>
      <c r="J39">
        <f t="shared" si="10"/>
        <v>1</v>
      </c>
      <c r="K39" s="10">
        <f t="shared" si="2"/>
        <v>45137</v>
      </c>
      <c r="L39" s="10">
        <f t="shared" si="3"/>
        <v>45137</v>
      </c>
      <c r="M39" s="10"/>
      <c r="N39" s="10" t="e">
        <f t="shared" si="4"/>
        <v>#N/A</v>
      </c>
      <c r="O39">
        <f t="shared" si="14"/>
        <v>1</v>
      </c>
      <c r="P39" s="10" t="str">
        <f t="shared" si="5"/>
        <v/>
      </c>
      <c r="Q39" s="10"/>
      <c r="R39">
        <f t="shared" si="0"/>
        <v>1</v>
      </c>
      <c r="S39">
        <f t="shared" si="11"/>
        <v>1</v>
      </c>
      <c r="T39" s="10">
        <f t="shared" si="6"/>
        <v>45137</v>
      </c>
      <c r="V39">
        <f t="shared" si="12"/>
        <v>31</v>
      </c>
      <c r="W39">
        <f t="shared" si="1"/>
        <v>4</v>
      </c>
      <c r="X39">
        <f t="shared" si="18"/>
        <v>4</v>
      </c>
      <c r="Y39">
        <v>2</v>
      </c>
      <c r="AD39" s="1"/>
      <c r="AG39" s="9">
        <v>45113</v>
      </c>
      <c r="AH39" t="s">
        <v>20</v>
      </c>
    </row>
    <row r="40" spans="8:34" x14ac:dyDescent="0.25">
      <c r="H40">
        <v>37</v>
      </c>
      <c r="I40">
        <f t="shared" si="13"/>
        <v>2</v>
      </c>
      <c r="J40">
        <f t="shared" si="10"/>
        <v>1</v>
      </c>
      <c r="K40" s="10">
        <f t="shared" si="2"/>
        <v>45138</v>
      </c>
      <c r="L40" s="10">
        <f t="shared" si="3"/>
        <v>45138</v>
      </c>
      <c r="M40" s="10"/>
      <c r="N40" s="10" t="e">
        <f t="shared" si="4"/>
        <v>#N/A</v>
      </c>
      <c r="O40">
        <f t="shared" si="14"/>
        <v>1</v>
      </c>
      <c r="P40" s="10" t="str">
        <f t="shared" si="5"/>
        <v/>
      </c>
      <c r="Q40" s="10"/>
      <c r="R40">
        <f t="shared" si="0"/>
        <v>2</v>
      </c>
      <c r="S40">
        <f t="shared" si="11"/>
        <v>1</v>
      </c>
      <c r="T40" s="10">
        <f t="shared" si="6"/>
        <v>45138</v>
      </c>
      <c r="V40">
        <f t="shared" si="12"/>
        <v>31</v>
      </c>
      <c r="W40">
        <f t="shared" si="1"/>
        <v>4</v>
      </c>
      <c r="X40">
        <f t="shared" si="18"/>
        <v>5</v>
      </c>
      <c r="Y40">
        <v>2</v>
      </c>
      <c r="AD40" s="1"/>
      <c r="AG40" s="9">
        <v>45114</v>
      </c>
      <c r="AH40" t="s">
        <v>20</v>
      </c>
    </row>
    <row r="41" spans="8:34" x14ac:dyDescent="0.25">
      <c r="H41">
        <v>38</v>
      </c>
      <c r="I41">
        <f t="shared" si="13"/>
        <v>3</v>
      </c>
      <c r="J41">
        <f t="shared" si="10"/>
        <v>1</v>
      </c>
      <c r="K41" s="10">
        <f t="shared" si="2"/>
        <v>45139</v>
      </c>
      <c r="L41" s="10" t="str">
        <f t="shared" si="3"/>
        <v/>
      </c>
      <c r="M41" s="10"/>
      <c r="N41" s="10">
        <f t="shared" si="4"/>
        <v>3</v>
      </c>
      <c r="O41">
        <f t="shared" si="14"/>
        <v>1</v>
      </c>
      <c r="P41" s="10">
        <f t="shared" si="5"/>
        <v>45139</v>
      </c>
      <c r="Q41" s="10"/>
      <c r="R41">
        <f t="shared" si="0"/>
        <v>3</v>
      </c>
      <c r="S41">
        <f t="shared" si="11"/>
        <v>1</v>
      </c>
      <c r="T41" s="10">
        <f t="shared" si="6"/>
        <v>45139</v>
      </c>
      <c r="V41">
        <f t="shared" si="12"/>
        <v>31</v>
      </c>
      <c r="W41">
        <f t="shared" si="1"/>
        <v>4</v>
      </c>
      <c r="X41">
        <f t="shared" si="18"/>
        <v>6</v>
      </c>
      <c r="Y41">
        <v>2</v>
      </c>
      <c r="AD41" s="1"/>
      <c r="AG41" s="9">
        <v>45115</v>
      </c>
      <c r="AH41" t="s">
        <v>20</v>
      </c>
    </row>
    <row r="42" spans="8:34" x14ac:dyDescent="0.25">
      <c r="H42">
        <v>39</v>
      </c>
      <c r="I42">
        <f t="shared" si="13"/>
        <v>4</v>
      </c>
      <c r="J42">
        <f t="shared" si="10"/>
        <v>1</v>
      </c>
      <c r="K42" s="10">
        <f t="shared" si="2"/>
        <v>45140</v>
      </c>
      <c r="L42" s="10" t="str">
        <f t="shared" si="3"/>
        <v/>
      </c>
      <c r="M42" s="10"/>
      <c r="N42" s="10">
        <f t="shared" si="4"/>
        <v>4</v>
      </c>
      <c r="O42">
        <f t="shared" si="14"/>
        <v>1</v>
      </c>
      <c r="P42" s="10">
        <f t="shared" si="5"/>
        <v>45140</v>
      </c>
      <c r="Q42" s="10"/>
      <c r="R42" t="e">
        <f t="shared" si="0"/>
        <v>#N/A</v>
      </c>
      <c r="S42">
        <f t="shared" si="11"/>
        <v>1</v>
      </c>
      <c r="T42" s="10" t="e">
        <f t="shared" si="6"/>
        <v>#N/A</v>
      </c>
      <c r="V42">
        <f t="shared" si="12"/>
        <v>31</v>
      </c>
      <c r="W42">
        <f t="shared" si="1"/>
        <v>4</v>
      </c>
      <c r="X42">
        <f t="shared" si="18"/>
        <v>7</v>
      </c>
      <c r="Y42">
        <v>2</v>
      </c>
      <c r="AD42" s="1"/>
      <c r="AG42" s="9">
        <v>45116</v>
      </c>
      <c r="AH42" t="s">
        <v>20</v>
      </c>
    </row>
    <row r="43" spans="8:34" x14ac:dyDescent="0.25">
      <c r="H43">
        <v>40</v>
      </c>
      <c r="I43">
        <f t="shared" si="13"/>
        <v>5</v>
      </c>
      <c r="J43">
        <f t="shared" si="10"/>
        <v>1</v>
      </c>
      <c r="K43" s="10">
        <f t="shared" si="2"/>
        <v>45141</v>
      </c>
      <c r="L43" s="10" t="str">
        <f t="shared" si="3"/>
        <v/>
      </c>
      <c r="M43" s="10"/>
      <c r="N43" s="10">
        <f t="shared" si="4"/>
        <v>5</v>
      </c>
      <c r="O43">
        <f t="shared" si="14"/>
        <v>1</v>
      </c>
      <c r="P43" s="10">
        <f t="shared" si="5"/>
        <v>45141</v>
      </c>
      <c r="Q43" s="10"/>
      <c r="R43" t="e">
        <f t="shared" si="0"/>
        <v>#N/A</v>
      </c>
      <c r="S43">
        <f t="shared" si="11"/>
        <v>1</v>
      </c>
      <c r="T43" s="10" t="e">
        <f t="shared" si="6"/>
        <v>#N/A</v>
      </c>
      <c r="V43">
        <f t="shared" si="12"/>
        <v>31</v>
      </c>
      <c r="W43">
        <f t="shared" si="1"/>
        <v>4</v>
      </c>
      <c r="AD43" s="1"/>
      <c r="AG43" s="9">
        <v>45117</v>
      </c>
      <c r="AH43" t="s">
        <v>20</v>
      </c>
    </row>
    <row r="44" spans="8:34" x14ac:dyDescent="0.25">
      <c r="H44">
        <v>41</v>
      </c>
      <c r="I44">
        <f t="shared" si="13"/>
        <v>6</v>
      </c>
      <c r="J44">
        <f t="shared" si="10"/>
        <v>1</v>
      </c>
      <c r="K44" s="10">
        <f t="shared" si="2"/>
        <v>45142</v>
      </c>
      <c r="L44" s="10" t="str">
        <f t="shared" si="3"/>
        <v/>
      </c>
      <c r="M44" s="10"/>
      <c r="N44" s="10">
        <f t="shared" si="4"/>
        <v>6</v>
      </c>
      <c r="O44">
        <f t="shared" si="14"/>
        <v>1</v>
      </c>
      <c r="P44" s="10">
        <f t="shared" si="5"/>
        <v>45142</v>
      </c>
      <c r="Q44" s="10"/>
      <c r="R44">
        <f t="shared" si="0"/>
        <v>6</v>
      </c>
      <c r="S44">
        <f t="shared" si="11"/>
        <v>1</v>
      </c>
      <c r="T44" s="10">
        <f t="shared" si="6"/>
        <v>45142</v>
      </c>
      <c r="V44">
        <f t="shared" si="12"/>
        <v>31</v>
      </c>
      <c r="W44">
        <f t="shared" si="1"/>
        <v>4</v>
      </c>
      <c r="X44" t="e">
        <f t="shared" ref="X44:X50" si="19">IF(W39&gt;=$AE$8,I39,NA())</f>
        <v>#N/A</v>
      </c>
      <c r="Y44">
        <v>1</v>
      </c>
      <c r="AD44" s="1"/>
      <c r="AG44" s="9">
        <v>45118</v>
      </c>
      <c r="AH44" t="s">
        <v>21</v>
      </c>
    </row>
    <row r="45" spans="8:34" x14ac:dyDescent="0.25">
      <c r="H45">
        <v>42</v>
      </c>
      <c r="I45">
        <f t="shared" si="13"/>
        <v>7</v>
      </c>
      <c r="J45">
        <f t="shared" si="10"/>
        <v>1</v>
      </c>
      <c r="K45" s="10">
        <f t="shared" si="2"/>
        <v>45143</v>
      </c>
      <c r="L45" s="10" t="str">
        <f t="shared" si="3"/>
        <v/>
      </c>
      <c r="M45" s="10"/>
      <c r="N45" s="10">
        <f t="shared" si="4"/>
        <v>7</v>
      </c>
      <c r="O45">
        <f t="shared" si="14"/>
        <v>1</v>
      </c>
      <c r="P45" s="10">
        <f t="shared" si="5"/>
        <v>45143</v>
      </c>
      <c r="Q45" s="10"/>
      <c r="R45" t="e">
        <f t="shared" si="0"/>
        <v>#N/A</v>
      </c>
      <c r="S45">
        <f t="shared" si="11"/>
        <v>1</v>
      </c>
      <c r="T45" s="10" t="e">
        <f t="shared" si="6"/>
        <v>#N/A</v>
      </c>
      <c r="V45">
        <f t="shared" si="12"/>
        <v>31</v>
      </c>
      <c r="W45">
        <f t="shared" si="1"/>
        <v>4</v>
      </c>
      <c r="X45" t="e">
        <f t="shared" si="19"/>
        <v>#N/A</v>
      </c>
      <c r="Y45">
        <v>1</v>
      </c>
      <c r="AD45" s="1"/>
      <c r="AG45" s="9">
        <v>45119</v>
      </c>
      <c r="AH45" t="s">
        <v>21</v>
      </c>
    </row>
    <row r="46" spans="8:34" x14ac:dyDescent="0.25">
      <c r="X46" t="e">
        <f t="shared" si="19"/>
        <v>#N/A</v>
      </c>
      <c r="Y46">
        <v>1</v>
      </c>
      <c r="AD46" s="1"/>
      <c r="AG46" s="9">
        <v>45120</v>
      </c>
      <c r="AH46" t="s">
        <v>21</v>
      </c>
    </row>
    <row r="47" spans="8:34" x14ac:dyDescent="0.25">
      <c r="X47" t="e">
        <f t="shared" si="19"/>
        <v>#N/A</v>
      </c>
      <c r="Y47">
        <v>1</v>
      </c>
      <c r="AD47" s="1"/>
      <c r="AG47" s="9">
        <v>45121</v>
      </c>
      <c r="AH47" t="s">
        <v>20</v>
      </c>
    </row>
    <row r="48" spans="8:34" x14ac:dyDescent="0.25">
      <c r="X48" t="e">
        <f t="shared" si="19"/>
        <v>#N/A</v>
      </c>
      <c r="Y48">
        <v>1</v>
      </c>
      <c r="AD48" s="1"/>
      <c r="AG48" s="9">
        <v>45122</v>
      </c>
      <c r="AH48" t="s">
        <v>20</v>
      </c>
    </row>
    <row r="49" spans="24:34" x14ac:dyDescent="0.25">
      <c r="X49" t="e">
        <f t="shared" si="19"/>
        <v>#N/A</v>
      </c>
      <c r="Y49">
        <v>1</v>
      </c>
      <c r="AD49" s="1"/>
      <c r="AG49" s="9">
        <v>45123</v>
      </c>
      <c r="AH49" t="s">
        <v>20</v>
      </c>
    </row>
    <row r="50" spans="24:34" x14ac:dyDescent="0.25">
      <c r="X50" t="e">
        <f t="shared" si="19"/>
        <v>#N/A</v>
      </c>
      <c r="Y50">
        <v>1</v>
      </c>
      <c r="AD50" s="1"/>
      <c r="AG50" s="9">
        <v>45124</v>
      </c>
      <c r="AH50" t="s">
        <v>21</v>
      </c>
    </row>
    <row r="51" spans="24:34" x14ac:dyDescent="0.25">
      <c r="AD51" s="1"/>
      <c r="AG51" s="9">
        <v>45125</v>
      </c>
      <c r="AH51" t="s">
        <v>20</v>
      </c>
    </row>
    <row r="52" spans="24:34" x14ac:dyDescent="0.25">
      <c r="AD52" s="1"/>
      <c r="AG52" s="9">
        <v>45126</v>
      </c>
      <c r="AH52" t="s">
        <v>20</v>
      </c>
    </row>
    <row r="53" spans="24:34" x14ac:dyDescent="0.25">
      <c r="AD53" s="1"/>
      <c r="AG53" s="9">
        <v>45127</v>
      </c>
      <c r="AH53" t="s">
        <v>20</v>
      </c>
    </row>
    <row r="54" spans="24:34" x14ac:dyDescent="0.25">
      <c r="AD54" s="1"/>
      <c r="AG54" s="9">
        <v>45128</v>
      </c>
      <c r="AH54" t="s">
        <v>20</v>
      </c>
    </row>
    <row r="55" spans="24:34" x14ac:dyDescent="0.25">
      <c r="AD55" s="1"/>
      <c r="AG55" s="9">
        <v>45129</v>
      </c>
      <c r="AH55" t="s">
        <v>20</v>
      </c>
    </row>
    <row r="56" spans="24:34" x14ac:dyDescent="0.25">
      <c r="AD56" s="1"/>
      <c r="AG56" s="9">
        <v>45130</v>
      </c>
      <c r="AH56" t="s">
        <v>21</v>
      </c>
    </row>
    <row r="57" spans="24:34" x14ac:dyDescent="0.25">
      <c r="AD57" s="1"/>
      <c r="AG57" s="9">
        <v>45131</v>
      </c>
      <c r="AH57" t="s">
        <v>20</v>
      </c>
    </row>
    <row r="58" spans="24:34" x14ac:dyDescent="0.25">
      <c r="AD58" s="1"/>
      <c r="AG58" s="9">
        <v>45132</v>
      </c>
      <c r="AH58" t="s">
        <v>20</v>
      </c>
    </row>
    <row r="59" spans="24:34" x14ac:dyDescent="0.25">
      <c r="AD59" s="1"/>
      <c r="AG59" s="9">
        <v>45133</v>
      </c>
      <c r="AH59" t="s">
        <v>20</v>
      </c>
    </row>
    <row r="60" spans="24:34" x14ac:dyDescent="0.25">
      <c r="AD60" s="1"/>
      <c r="AG60" s="9">
        <v>45134</v>
      </c>
      <c r="AH60" t="s">
        <v>20</v>
      </c>
    </row>
    <row r="61" spans="24:34" x14ac:dyDescent="0.25">
      <c r="AD61" s="1"/>
      <c r="AG61" s="9">
        <v>45135</v>
      </c>
      <c r="AH61" t="s">
        <v>21</v>
      </c>
    </row>
    <row r="62" spans="24:34" x14ac:dyDescent="0.25">
      <c r="AD62" s="1"/>
      <c r="AG62" s="9">
        <v>45136</v>
      </c>
      <c r="AH62" t="s">
        <v>20</v>
      </c>
    </row>
    <row r="63" spans="24:34" x14ac:dyDescent="0.25">
      <c r="AD63" s="1"/>
      <c r="AG63" s="9">
        <v>45137</v>
      </c>
      <c r="AH63" t="s">
        <v>20</v>
      </c>
    </row>
    <row r="64" spans="24:34" x14ac:dyDescent="0.25">
      <c r="AD64" s="1"/>
      <c r="AG64" s="9">
        <v>45138</v>
      </c>
      <c r="AH64" t="s">
        <v>20</v>
      </c>
    </row>
    <row r="65" spans="30:34" x14ac:dyDescent="0.25">
      <c r="AD65" s="1"/>
      <c r="AG65" s="9">
        <v>45139</v>
      </c>
      <c r="AH65" t="s">
        <v>20</v>
      </c>
    </row>
    <row r="66" spans="30:34" x14ac:dyDescent="0.25">
      <c r="AD66" s="1"/>
      <c r="AG66" s="9">
        <v>45140</v>
      </c>
      <c r="AH66" t="s">
        <v>21</v>
      </c>
    </row>
    <row r="67" spans="30:34" x14ac:dyDescent="0.25">
      <c r="AD67" s="1"/>
      <c r="AG67" s="9">
        <v>45141</v>
      </c>
      <c r="AH67" t="s">
        <v>21</v>
      </c>
    </row>
    <row r="68" spans="30:34" x14ac:dyDescent="0.25">
      <c r="AD68" s="1"/>
      <c r="AG68" s="9">
        <v>45142</v>
      </c>
      <c r="AH68" t="s">
        <v>20</v>
      </c>
    </row>
    <row r="69" spans="30:34" x14ac:dyDescent="0.25">
      <c r="AD69" s="1"/>
      <c r="AG69" s="9">
        <v>45143</v>
      </c>
      <c r="AH69" t="s">
        <v>21</v>
      </c>
    </row>
    <row r="70" spans="30:34" x14ac:dyDescent="0.25">
      <c r="AD70" s="1"/>
      <c r="AG70" s="9">
        <v>45144</v>
      </c>
      <c r="AH70" t="s">
        <v>21</v>
      </c>
    </row>
    <row r="71" spans="30:34" x14ac:dyDescent="0.25">
      <c r="AD71" s="1"/>
      <c r="AG71" s="9">
        <v>45145</v>
      </c>
      <c r="AH71" t="s">
        <v>21</v>
      </c>
    </row>
    <row r="72" spans="30:34" x14ac:dyDescent="0.25">
      <c r="AD72" s="1"/>
      <c r="AG72" s="9">
        <v>45146</v>
      </c>
      <c r="AH72" t="s">
        <v>20</v>
      </c>
    </row>
    <row r="73" spans="30:34" x14ac:dyDescent="0.25">
      <c r="AD73" s="1"/>
      <c r="AG73" s="9">
        <v>45147</v>
      </c>
      <c r="AH73" t="s">
        <v>20</v>
      </c>
    </row>
    <row r="74" spans="30:34" x14ac:dyDescent="0.25">
      <c r="AD74" s="1"/>
      <c r="AG74" s="9">
        <v>45148</v>
      </c>
      <c r="AH74" t="s">
        <v>20</v>
      </c>
    </row>
    <row r="75" spans="30:34" x14ac:dyDescent="0.25">
      <c r="AD75" s="1"/>
      <c r="AG75" s="9">
        <v>45149</v>
      </c>
      <c r="AH75" t="s">
        <v>20</v>
      </c>
    </row>
    <row r="76" spans="30:34" x14ac:dyDescent="0.25">
      <c r="AD76" s="1"/>
      <c r="AG76" s="9">
        <v>45150</v>
      </c>
      <c r="AH76" t="s">
        <v>20</v>
      </c>
    </row>
    <row r="77" spans="30:34" x14ac:dyDescent="0.25">
      <c r="AD77" s="1"/>
      <c r="AG77" s="9">
        <v>45151</v>
      </c>
      <c r="AH77" t="s">
        <v>20</v>
      </c>
    </row>
    <row r="78" spans="30:34" x14ac:dyDescent="0.25">
      <c r="AD78" s="1"/>
      <c r="AG78" s="9">
        <v>45152</v>
      </c>
      <c r="AH78" t="s">
        <v>21</v>
      </c>
    </row>
    <row r="79" spans="30:34" x14ac:dyDescent="0.25">
      <c r="AD79" s="1"/>
      <c r="AG79" s="9">
        <v>45153</v>
      </c>
      <c r="AH79" t="s">
        <v>20</v>
      </c>
    </row>
    <row r="80" spans="30:34" x14ac:dyDescent="0.25">
      <c r="AD80" s="1"/>
      <c r="AG80" s="9">
        <v>45154</v>
      </c>
      <c r="AH80" t="s">
        <v>20</v>
      </c>
    </row>
    <row r="81" spans="30:34" x14ac:dyDescent="0.25">
      <c r="AD81" s="1"/>
      <c r="AG81" s="9">
        <v>45155</v>
      </c>
      <c r="AH81" t="s">
        <v>20</v>
      </c>
    </row>
    <row r="82" spans="30:34" x14ac:dyDescent="0.25">
      <c r="AD82" s="1"/>
      <c r="AG82" s="9">
        <v>45156</v>
      </c>
      <c r="AH82" t="s">
        <v>20</v>
      </c>
    </row>
    <row r="83" spans="30:34" x14ac:dyDescent="0.25">
      <c r="AD83" s="1"/>
      <c r="AG83" s="9">
        <v>45157</v>
      </c>
      <c r="AH83" t="s">
        <v>20</v>
      </c>
    </row>
    <row r="84" spans="30:34" x14ac:dyDescent="0.25">
      <c r="AD84" s="1"/>
      <c r="AG84" s="9">
        <v>45158</v>
      </c>
      <c r="AH84" t="s">
        <v>20</v>
      </c>
    </row>
    <row r="85" spans="30:34" x14ac:dyDescent="0.25">
      <c r="AD85" s="1"/>
      <c r="AG85" s="9">
        <v>45159</v>
      </c>
      <c r="AH85" t="s">
        <v>20</v>
      </c>
    </row>
    <row r="86" spans="30:34" x14ac:dyDescent="0.25">
      <c r="AD86" s="1"/>
      <c r="AG86" s="9">
        <v>45160</v>
      </c>
      <c r="AH86" t="s">
        <v>20</v>
      </c>
    </row>
    <row r="87" spans="30:34" x14ac:dyDescent="0.25">
      <c r="AD87" s="1"/>
      <c r="AG87" s="9">
        <v>45161</v>
      </c>
      <c r="AH87" t="s">
        <v>21</v>
      </c>
    </row>
    <row r="88" spans="30:34" x14ac:dyDescent="0.25">
      <c r="AD88" s="1"/>
      <c r="AG88" s="9">
        <v>45162</v>
      </c>
      <c r="AH88" t="s">
        <v>20</v>
      </c>
    </row>
    <row r="89" spans="30:34" x14ac:dyDescent="0.25">
      <c r="AD89" s="1"/>
      <c r="AG89" s="9">
        <v>45163</v>
      </c>
      <c r="AH89" t="s">
        <v>20</v>
      </c>
    </row>
    <row r="90" spans="30:34" x14ac:dyDescent="0.25">
      <c r="AD90" s="1"/>
      <c r="AG90" s="9">
        <v>45164</v>
      </c>
      <c r="AH90" t="s">
        <v>20</v>
      </c>
    </row>
    <row r="91" spans="30:34" x14ac:dyDescent="0.25">
      <c r="AD91" s="1"/>
      <c r="AG91" s="9">
        <v>45165</v>
      </c>
      <c r="AH91" t="s">
        <v>20</v>
      </c>
    </row>
    <row r="92" spans="30:34" x14ac:dyDescent="0.25">
      <c r="AD92" s="1"/>
      <c r="AG92" s="9">
        <v>45166</v>
      </c>
      <c r="AH92" t="s">
        <v>21</v>
      </c>
    </row>
    <row r="93" spans="30:34" x14ac:dyDescent="0.25">
      <c r="AD93" s="1"/>
      <c r="AG93" s="9">
        <v>45167</v>
      </c>
      <c r="AH93" t="s">
        <v>21</v>
      </c>
    </row>
    <row r="94" spans="30:34" x14ac:dyDescent="0.25">
      <c r="AD94" s="1"/>
      <c r="AG94" s="9">
        <v>45168</v>
      </c>
      <c r="AH94" t="s">
        <v>20</v>
      </c>
    </row>
    <row r="95" spans="30:34" x14ac:dyDescent="0.25">
      <c r="AD95" s="1"/>
      <c r="AG95" s="9">
        <v>45169</v>
      </c>
      <c r="AH95" t="s">
        <v>20</v>
      </c>
    </row>
    <row r="96" spans="30:34" x14ac:dyDescent="0.25">
      <c r="AD96" s="1"/>
    </row>
    <row r="97" spans="30:30" x14ac:dyDescent="0.25">
      <c r="AD97" s="1"/>
    </row>
    <row r="98" spans="30:30" x14ac:dyDescent="0.25">
      <c r="AD98" s="1"/>
    </row>
    <row r="99" spans="30:30" x14ac:dyDescent="0.25">
      <c r="AD99" s="1"/>
    </row>
    <row r="100" spans="30:30" x14ac:dyDescent="0.25">
      <c r="AD100" s="1"/>
    </row>
    <row r="101" spans="30:30" x14ac:dyDescent="0.25">
      <c r="AD101" s="1"/>
    </row>
    <row r="102" spans="30:30" x14ac:dyDescent="0.25">
      <c r="AD102" s="1"/>
    </row>
    <row r="103" spans="30:30" x14ac:dyDescent="0.25">
      <c r="AD103" s="1"/>
    </row>
  </sheetData>
  <dataValidations count="1">
    <dataValidation type="list" allowBlank="1" showInputMessage="1" showErrorMessage="1" sqref="AE6" xr:uid="{FA7F38D0-86D8-4B3E-8E8B-0A7DA64FD4C8}">
      <formula1>$AJ$4:$AJ$10</formula1>
    </dataValidation>
  </dataValidations>
  <hyperlinks>
    <hyperlink ref="A1" location="'TOC Gallery'!A1" tooltip="Go To: Table of Contents" display="'TOC Gallery'!A1" xr:uid="{A66CDDD0-4048-48A9-8B71-B341555DB224}"/>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7889" r:id="rId3" name="Spinner 1">
              <controlPr defaultSize="0" autoPict="0">
                <anchor moveWithCells="1" sizeWithCells="1">
                  <from>
                    <xdr:col>4</xdr:col>
                    <xdr:colOff>161925</xdr:colOff>
                    <xdr:row>1</xdr:row>
                    <xdr:rowOff>171450</xdr:rowOff>
                  </from>
                  <to>
                    <xdr:col>4</xdr:col>
                    <xdr:colOff>333375</xdr:colOff>
                    <xdr:row>3</xdr:row>
                    <xdr:rowOff>76200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BBE75-20B8-4D4B-BE7A-6EBBA9C8E1CC}">
  <sheetPr codeName="Sheet4"/>
  <dimension ref="A1:L3"/>
  <sheetViews>
    <sheetView workbookViewId="0"/>
  </sheetViews>
  <sheetFormatPr defaultRowHeight="15" x14ac:dyDescent="0.25"/>
  <cols>
    <col min="1" max="1" width="2.7109375" customWidth="1"/>
    <col min="11" max="11" width="12.28515625" customWidth="1"/>
  </cols>
  <sheetData>
    <row r="1" spans="1:12" x14ac:dyDescent="0.25">
      <c r="A1" s="15">
        <v>3</v>
      </c>
      <c r="B1" s="2" t="s">
        <v>12</v>
      </c>
      <c r="K1" s="2" t="s">
        <v>1</v>
      </c>
    </row>
    <row r="2" spans="1:12" x14ac:dyDescent="0.25">
      <c r="K2" t="s">
        <v>0</v>
      </c>
      <c r="L2" s="5">
        <v>0.85</v>
      </c>
    </row>
    <row r="3" spans="1:12" x14ac:dyDescent="0.25">
      <c r="K3" t="s">
        <v>3</v>
      </c>
      <c r="L3" s="6">
        <f>1-L2</f>
        <v>0.15000000000000002</v>
      </c>
    </row>
  </sheetData>
  <hyperlinks>
    <hyperlink ref="A1" location="'TOC Gallery'!A1" tooltip="Go To: Table of Contents" display="'TOC Gallery'!A1" xr:uid="{F72B85D6-93EF-4592-97BD-6BB3E2F1F47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94595-5AE1-473D-AF8B-8405B49469E9}">
  <sheetPr codeName="Sheet1"/>
  <dimension ref="A1:M4"/>
  <sheetViews>
    <sheetView workbookViewId="0"/>
  </sheetViews>
  <sheetFormatPr defaultRowHeight="15" x14ac:dyDescent="0.25"/>
  <cols>
    <col min="1" max="1" width="2.7109375" customWidth="1"/>
    <col min="8" max="8" width="11.42578125" bestFit="1" customWidth="1"/>
    <col min="10" max="10" width="9.140625" customWidth="1"/>
    <col min="12" max="12" width="9.7109375" bestFit="1" customWidth="1"/>
    <col min="13" max="13" width="10.7109375" bestFit="1" customWidth="1"/>
  </cols>
  <sheetData>
    <row r="1" spans="1:13" x14ac:dyDescent="0.25">
      <c r="A1" s="15">
        <v>3</v>
      </c>
      <c r="B1" s="2" t="s">
        <v>43</v>
      </c>
      <c r="K1" s="2" t="s">
        <v>1</v>
      </c>
    </row>
    <row r="2" spans="1:13" x14ac:dyDescent="0.25">
      <c r="L2" s="2" t="s">
        <v>0</v>
      </c>
      <c r="M2" s="2" t="s">
        <v>3</v>
      </c>
    </row>
    <row r="3" spans="1:13" x14ac:dyDescent="0.25">
      <c r="K3" s="2" t="s">
        <v>2</v>
      </c>
      <c r="L3" s="1">
        <v>0.54</v>
      </c>
      <c r="M3" s="1">
        <f>1-L3</f>
        <v>0.45999999999999996</v>
      </c>
    </row>
    <row r="4" spans="1:13" x14ac:dyDescent="0.25">
      <c r="L4" s="1"/>
      <c r="M4" s="1"/>
    </row>
  </sheetData>
  <hyperlinks>
    <hyperlink ref="A1" location="'TOC Gallery'!A1" tooltip="Go To: Table of Contents" display="'TOC Gallery'!A1" xr:uid="{4C4AFA70-9D46-44BD-ACAC-5CC83FBB8067}"/>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8AB4F-E0AF-4D9F-991B-60F5956B1845}">
  <sheetPr codeName="Sheet5"/>
  <dimension ref="A1:M22"/>
  <sheetViews>
    <sheetView workbookViewId="0"/>
  </sheetViews>
  <sheetFormatPr defaultRowHeight="15" x14ac:dyDescent="0.25"/>
  <cols>
    <col min="1" max="1" width="2.7109375" customWidth="1"/>
    <col min="9" max="9" width="10.140625" bestFit="1" customWidth="1"/>
  </cols>
  <sheetData>
    <row r="1" spans="1:13" x14ac:dyDescent="0.25">
      <c r="A1" s="15">
        <v>3</v>
      </c>
      <c r="B1" s="2" t="s">
        <v>29</v>
      </c>
      <c r="I1" s="2" t="s">
        <v>1</v>
      </c>
    </row>
    <row r="2" spans="1:13" x14ac:dyDescent="0.25">
      <c r="I2" s="2" t="s">
        <v>41</v>
      </c>
      <c r="J2" s="2" t="s">
        <v>5</v>
      </c>
      <c r="K2" s="2" t="s">
        <v>40</v>
      </c>
      <c r="L2" s="2" t="s">
        <v>13</v>
      </c>
      <c r="M2" s="2" t="s">
        <v>0</v>
      </c>
    </row>
    <row r="3" spans="1:13" x14ac:dyDescent="0.25">
      <c r="I3" cm="1">
        <f t="array" ref="I3:I22">_xlfn.SEQUENCE(20)</f>
        <v>1</v>
      </c>
      <c r="J3" cm="1">
        <f t="array" ref="J3:J22">_xlfn.ANCHORARRAY(I3)*0+1</f>
        <v>1</v>
      </c>
      <c r="K3" cm="1">
        <f t="array" ref="K3:K22">IF(_xlfn.ANCHORARRAY(I3)&lt;=MAX(_xlfn.ANCHORARRAY(I3))*M3,1,NA())</f>
        <v>1</v>
      </c>
      <c r="L3" s="5" t="str">
        <f>IFERROR(IF(AND(K3=1,ISERROR(K4)),$M$3,""),"")</f>
        <v/>
      </c>
      <c r="M3" s="5">
        <v>0.45</v>
      </c>
    </row>
    <row r="4" spans="1:13" x14ac:dyDescent="0.25">
      <c r="I4">
        <v>2</v>
      </c>
      <c r="J4">
        <v>1</v>
      </c>
      <c r="K4">
        <v>1</v>
      </c>
      <c r="L4" s="5" t="str">
        <f t="shared" ref="L4:L22" si="0">IFERROR(IF(AND(K4=1,ISERROR(K5)),$M$3,""),"")</f>
        <v/>
      </c>
    </row>
    <row r="5" spans="1:13" x14ac:dyDescent="0.25">
      <c r="I5">
        <v>3</v>
      </c>
      <c r="J5">
        <v>1</v>
      </c>
      <c r="K5">
        <v>1</v>
      </c>
      <c r="L5" s="5" t="str">
        <f t="shared" si="0"/>
        <v/>
      </c>
    </row>
    <row r="6" spans="1:13" x14ac:dyDescent="0.25">
      <c r="I6">
        <v>4</v>
      </c>
      <c r="J6">
        <v>1</v>
      </c>
      <c r="K6">
        <v>1</v>
      </c>
      <c r="L6" s="5" t="str">
        <f t="shared" si="0"/>
        <v/>
      </c>
    </row>
    <row r="7" spans="1:13" x14ac:dyDescent="0.25">
      <c r="I7">
        <v>5</v>
      </c>
      <c r="J7">
        <v>1</v>
      </c>
      <c r="K7">
        <v>1</v>
      </c>
      <c r="L7" s="5" t="str">
        <f t="shared" si="0"/>
        <v/>
      </c>
    </row>
    <row r="8" spans="1:13" x14ac:dyDescent="0.25">
      <c r="I8">
        <v>6</v>
      </c>
      <c r="J8">
        <v>1</v>
      </c>
      <c r="K8">
        <v>1</v>
      </c>
      <c r="L8" s="5" t="str">
        <f t="shared" si="0"/>
        <v/>
      </c>
    </row>
    <row r="9" spans="1:13" x14ac:dyDescent="0.25">
      <c r="I9">
        <v>7</v>
      </c>
      <c r="J9">
        <v>1</v>
      </c>
      <c r="K9">
        <v>1</v>
      </c>
      <c r="L9" s="5" t="str">
        <f t="shared" si="0"/>
        <v/>
      </c>
    </row>
    <row r="10" spans="1:13" x14ac:dyDescent="0.25">
      <c r="I10">
        <v>8</v>
      </c>
      <c r="J10">
        <v>1</v>
      </c>
      <c r="K10">
        <v>1</v>
      </c>
      <c r="L10" s="5" t="str">
        <f t="shared" si="0"/>
        <v/>
      </c>
    </row>
    <row r="11" spans="1:13" x14ac:dyDescent="0.25">
      <c r="I11">
        <v>9</v>
      </c>
      <c r="J11">
        <v>1</v>
      </c>
      <c r="K11">
        <v>1</v>
      </c>
      <c r="L11" s="5">
        <f t="shared" si="0"/>
        <v>0.45</v>
      </c>
    </row>
    <row r="12" spans="1:13" x14ac:dyDescent="0.25">
      <c r="I12">
        <v>10</v>
      </c>
      <c r="J12">
        <v>1</v>
      </c>
      <c r="K12" t="e">
        <v>#N/A</v>
      </c>
      <c r="L12" s="5" t="str">
        <f t="shared" si="0"/>
        <v/>
      </c>
    </row>
    <row r="13" spans="1:13" x14ac:dyDescent="0.25">
      <c r="I13">
        <v>11</v>
      </c>
      <c r="J13">
        <v>1</v>
      </c>
      <c r="K13" t="e">
        <v>#N/A</v>
      </c>
      <c r="L13" s="5" t="str">
        <f t="shared" si="0"/>
        <v/>
      </c>
    </row>
    <row r="14" spans="1:13" x14ac:dyDescent="0.25">
      <c r="I14">
        <v>12</v>
      </c>
      <c r="J14">
        <v>1</v>
      </c>
      <c r="K14" t="e">
        <v>#N/A</v>
      </c>
      <c r="L14" s="5" t="str">
        <f t="shared" si="0"/>
        <v/>
      </c>
    </row>
    <row r="15" spans="1:13" x14ac:dyDescent="0.25">
      <c r="I15">
        <v>13</v>
      </c>
      <c r="J15">
        <v>1</v>
      </c>
      <c r="K15" t="e">
        <v>#N/A</v>
      </c>
      <c r="L15" s="5" t="str">
        <f t="shared" si="0"/>
        <v/>
      </c>
    </row>
    <row r="16" spans="1:13" x14ac:dyDescent="0.25">
      <c r="I16">
        <v>14</v>
      </c>
      <c r="J16">
        <v>1</v>
      </c>
      <c r="K16" t="e">
        <v>#N/A</v>
      </c>
      <c r="L16" s="5" t="str">
        <f t="shared" si="0"/>
        <v/>
      </c>
    </row>
    <row r="17" spans="9:12" x14ac:dyDescent="0.25">
      <c r="I17">
        <v>15</v>
      </c>
      <c r="J17">
        <v>1</v>
      </c>
      <c r="K17" t="e">
        <v>#N/A</v>
      </c>
      <c r="L17" s="5" t="str">
        <f t="shared" si="0"/>
        <v/>
      </c>
    </row>
    <row r="18" spans="9:12" x14ac:dyDescent="0.25">
      <c r="I18">
        <v>16</v>
      </c>
      <c r="J18">
        <v>1</v>
      </c>
      <c r="K18" t="e">
        <v>#N/A</v>
      </c>
      <c r="L18" s="5" t="str">
        <f t="shared" si="0"/>
        <v/>
      </c>
    </row>
    <row r="19" spans="9:12" x14ac:dyDescent="0.25">
      <c r="I19">
        <v>17</v>
      </c>
      <c r="J19">
        <v>1</v>
      </c>
      <c r="K19" t="e">
        <v>#N/A</v>
      </c>
      <c r="L19" s="5" t="str">
        <f t="shared" si="0"/>
        <v/>
      </c>
    </row>
    <row r="20" spans="9:12" x14ac:dyDescent="0.25">
      <c r="I20">
        <v>18</v>
      </c>
      <c r="J20">
        <v>1</v>
      </c>
      <c r="K20" t="e">
        <v>#N/A</v>
      </c>
      <c r="L20" s="5" t="str">
        <f t="shared" si="0"/>
        <v/>
      </c>
    </row>
    <row r="21" spans="9:12" x14ac:dyDescent="0.25">
      <c r="I21">
        <v>19</v>
      </c>
      <c r="J21">
        <v>1</v>
      </c>
      <c r="K21" t="e">
        <v>#N/A</v>
      </c>
      <c r="L21" s="5" t="str">
        <f t="shared" si="0"/>
        <v/>
      </c>
    </row>
    <row r="22" spans="9:12" x14ac:dyDescent="0.25">
      <c r="I22">
        <v>20</v>
      </c>
      <c r="J22">
        <v>1</v>
      </c>
      <c r="K22" t="e">
        <v>#N/A</v>
      </c>
      <c r="L22" s="5" t="str">
        <f t="shared" si="0"/>
        <v/>
      </c>
    </row>
  </sheetData>
  <hyperlinks>
    <hyperlink ref="A1" location="'TOC Gallery'!A1" tooltip="Go To: Table of Contents" display="'TOC Gallery'!A1" xr:uid="{2A59A94C-37E8-401B-9013-F29108A714B5}"/>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4FB5F-DBF1-4C9B-95B9-FD007E956DBB}">
  <sheetPr codeName="Sheet3"/>
  <dimension ref="A1:O6"/>
  <sheetViews>
    <sheetView workbookViewId="0"/>
  </sheetViews>
  <sheetFormatPr defaultRowHeight="15" x14ac:dyDescent="0.25"/>
  <cols>
    <col min="1" max="1" width="2.7109375" customWidth="1"/>
    <col min="10" max="10" width="15.28515625" bestFit="1" customWidth="1"/>
    <col min="11" max="15" width="11.42578125" customWidth="1"/>
  </cols>
  <sheetData>
    <row r="1" spans="1:15" x14ac:dyDescent="0.25">
      <c r="A1" s="15">
        <v>3</v>
      </c>
      <c r="B1" s="2" t="s">
        <v>30</v>
      </c>
      <c r="J1" s="2" t="s">
        <v>1</v>
      </c>
    </row>
    <row r="2" spans="1:15" x14ac:dyDescent="0.25">
      <c r="J2" s="3" t="s">
        <v>4</v>
      </c>
      <c r="K2" s="4">
        <v>1</v>
      </c>
      <c r="L2" s="4">
        <v>2</v>
      </c>
      <c r="M2" s="4">
        <v>3</v>
      </c>
      <c r="N2" s="4">
        <v>4</v>
      </c>
      <c r="O2" s="4">
        <v>5</v>
      </c>
    </row>
    <row r="3" spans="1:15" x14ac:dyDescent="0.25">
      <c r="J3" t="s">
        <v>5</v>
      </c>
      <c r="K3">
        <v>1</v>
      </c>
      <c r="L3">
        <v>1</v>
      </c>
      <c r="M3">
        <v>1</v>
      </c>
      <c r="N3">
        <v>1</v>
      </c>
      <c r="O3">
        <v>1</v>
      </c>
    </row>
    <row r="4" spans="1:15" x14ac:dyDescent="0.25">
      <c r="J4" t="s">
        <v>0</v>
      </c>
      <c r="K4">
        <f>IF(K2&lt;=$K$6,1,NA())</f>
        <v>1</v>
      </c>
      <c r="L4">
        <f>IF(L2&lt;=$K$6,1,NA())</f>
        <v>1</v>
      </c>
      <c r="M4">
        <f>IF(M2&lt;=$K$6,1,NA())</f>
        <v>1</v>
      </c>
      <c r="N4" t="e">
        <f>IF(N2&lt;=$K$6,1,NA())</f>
        <v>#N/A</v>
      </c>
      <c r="O4" t="e">
        <f>IF(O2&lt;=$K$6,1,NA())</f>
        <v>#N/A</v>
      </c>
    </row>
    <row r="6" spans="1:15" x14ac:dyDescent="0.25">
      <c r="K6">
        <v>3</v>
      </c>
    </row>
  </sheetData>
  <hyperlinks>
    <hyperlink ref="A1" location="'TOC Gallery'!A1" tooltip="Go To: Table of Contents" display="'TOC Gallery'!A1" xr:uid="{75746C2D-F62D-4EFF-A07B-F5068F7FF50B}"/>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62195-10C8-4F5F-B682-3CF9447CF991}">
  <sheetPr codeName="Sheet2"/>
  <dimension ref="A1:M7"/>
  <sheetViews>
    <sheetView workbookViewId="0"/>
  </sheetViews>
  <sheetFormatPr defaultRowHeight="15" x14ac:dyDescent="0.25"/>
  <cols>
    <col min="1" max="1" width="2.7109375" customWidth="1"/>
    <col min="8" max="8" width="15.28515625" bestFit="1" customWidth="1"/>
    <col min="9" max="13" width="11.42578125" customWidth="1"/>
  </cols>
  <sheetData>
    <row r="1" spans="1:13" x14ac:dyDescent="0.25">
      <c r="A1" s="15">
        <v>3</v>
      </c>
      <c r="B1" s="2" t="s">
        <v>31</v>
      </c>
      <c r="H1" s="2" t="s">
        <v>1</v>
      </c>
    </row>
    <row r="2" spans="1:13" x14ac:dyDescent="0.25">
      <c r="H2" s="3" t="s">
        <v>4</v>
      </c>
      <c r="I2" s="3" t="s">
        <v>7</v>
      </c>
      <c r="J2" s="3" t="s">
        <v>8</v>
      </c>
      <c r="K2" s="3" t="s">
        <v>9</v>
      </c>
      <c r="L2" s="3" t="s">
        <v>10</v>
      </c>
      <c r="M2" s="3" t="s">
        <v>11</v>
      </c>
    </row>
    <row r="3" spans="1:13" x14ac:dyDescent="0.25">
      <c r="H3" t="s">
        <v>5</v>
      </c>
      <c r="I3">
        <f>IF(I7=1,1,0)</f>
        <v>0</v>
      </c>
      <c r="J3">
        <f>IF(J7=1,1,0)</f>
        <v>0</v>
      </c>
      <c r="K3">
        <f>IF(K7=1,1,0)</f>
        <v>1</v>
      </c>
      <c r="L3">
        <f>IF(L7=1,1,0)</f>
        <v>0</v>
      </c>
      <c r="M3">
        <f>IF(M7=1,1,0)</f>
        <v>1</v>
      </c>
    </row>
    <row r="4" spans="1:13" x14ac:dyDescent="0.25">
      <c r="H4" t="s">
        <v>6</v>
      </c>
      <c r="I4">
        <f>IF(I7=2,1,0)</f>
        <v>1</v>
      </c>
      <c r="J4">
        <f>IF(J7=2,1,0)</f>
        <v>0</v>
      </c>
      <c r="K4">
        <f>IF(K7=2,1,0)</f>
        <v>0</v>
      </c>
      <c r="L4">
        <f>IF(L7=2,1,0)</f>
        <v>1</v>
      </c>
      <c r="M4">
        <f>IF(M7=2,1,0)</f>
        <v>0</v>
      </c>
    </row>
    <row r="5" spans="1:13" x14ac:dyDescent="0.25">
      <c r="H5" t="s">
        <v>28</v>
      </c>
      <c r="I5">
        <f>IF(I7=3,1,0)</f>
        <v>0</v>
      </c>
      <c r="J5">
        <f>IF(J7=3,1,0)</f>
        <v>1</v>
      </c>
      <c r="K5">
        <f>IF(K7=3,1,0)</f>
        <v>0</v>
      </c>
      <c r="L5">
        <f>IF(L7=3,1,0)</f>
        <v>0</v>
      </c>
      <c r="M5">
        <f>IF(M7=3,1,0)</f>
        <v>0</v>
      </c>
    </row>
    <row r="7" spans="1:13" x14ac:dyDescent="0.25">
      <c r="I7">
        <v>2</v>
      </c>
      <c r="J7">
        <v>3</v>
      </c>
      <c r="K7">
        <v>1</v>
      </c>
      <c r="L7">
        <v>2</v>
      </c>
      <c r="M7">
        <v>1</v>
      </c>
    </row>
  </sheetData>
  <phoneticPr fontId="3" type="noConversion"/>
  <hyperlinks>
    <hyperlink ref="A1" location="'TOC Gallery'!A1" tooltip="Go To: Table of Contents" display="'TOC Gallery'!A1" xr:uid="{92CE0BB0-3E87-46AC-BF9F-5379B61258E4}"/>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543DB-72CE-4AB2-8A87-2940D9CCC62B}">
  <sheetPr codeName="Sheet8"/>
  <dimension ref="A1:AE103"/>
  <sheetViews>
    <sheetView workbookViewId="0"/>
  </sheetViews>
  <sheetFormatPr defaultRowHeight="15" x14ac:dyDescent="0.25"/>
  <cols>
    <col min="1" max="1" width="2.7109375" customWidth="1"/>
    <col min="11" max="11" width="10.28515625" bestFit="1" customWidth="1"/>
    <col min="12" max="15" width="10.28515625" customWidth="1"/>
    <col min="24" max="24" width="10.28515625" bestFit="1" customWidth="1"/>
    <col min="25" max="25" width="11.42578125" customWidth="1"/>
    <col min="26" max="26" width="10.7109375" bestFit="1" customWidth="1"/>
    <col min="27" max="28" width="9.7109375" bestFit="1" customWidth="1"/>
  </cols>
  <sheetData>
    <row r="1" spans="1:31" x14ac:dyDescent="0.25">
      <c r="A1" s="15">
        <v>3</v>
      </c>
      <c r="B1" s="2" t="s">
        <v>32</v>
      </c>
      <c r="H1" s="2" t="s">
        <v>1</v>
      </c>
    </row>
    <row r="2" spans="1:31" x14ac:dyDescent="0.25">
      <c r="I2" s="2" t="s">
        <v>51</v>
      </c>
      <c r="M2" s="2" t="s">
        <v>50</v>
      </c>
      <c r="P2" s="2" t="s">
        <v>40</v>
      </c>
      <c r="U2" s="2" t="s">
        <v>53</v>
      </c>
      <c r="V2">
        <v>5</v>
      </c>
      <c r="X2" s="2" t="s">
        <v>33</v>
      </c>
      <c r="Y2" s="8">
        <f>DATE(1900,Y4,1)</f>
        <v>45078</v>
      </c>
      <c r="AD2" s="2" t="s">
        <v>35</v>
      </c>
    </row>
    <row r="3" spans="1:31" x14ac:dyDescent="0.25">
      <c r="H3" s="2" t="s">
        <v>14</v>
      </c>
      <c r="I3" s="2" t="s">
        <v>15</v>
      </c>
      <c r="J3" s="2" t="s">
        <v>16</v>
      </c>
      <c r="K3" s="2" t="s">
        <v>19</v>
      </c>
      <c r="L3" s="2"/>
      <c r="M3" s="2" t="s">
        <v>15</v>
      </c>
      <c r="N3" s="2" t="s">
        <v>16</v>
      </c>
      <c r="O3" s="2"/>
      <c r="P3" s="2" t="s">
        <v>15</v>
      </c>
      <c r="Q3" s="2" t="s">
        <v>16</v>
      </c>
      <c r="R3" s="2"/>
      <c r="S3" s="2" t="s">
        <v>54</v>
      </c>
      <c r="T3" s="2" t="s">
        <v>55</v>
      </c>
      <c r="U3" s="2" t="s">
        <v>15</v>
      </c>
      <c r="V3" s="2" t="s">
        <v>16</v>
      </c>
      <c r="W3" s="2"/>
      <c r="X3" s="2" t="s">
        <v>34</v>
      </c>
      <c r="Y3" t="str">
        <f>TEXT(Y2,"mmmm yyyy")</f>
        <v>June 2023</v>
      </c>
      <c r="AA3" s="2" t="s">
        <v>18</v>
      </c>
      <c r="AB3" s="2" t="s">
        <v>0</v>
      </c>
      <c r="AD3" s="2" t="s">
        <v>22</v>
      </c>
      <c r="AE3" s="2" t="s">
        <v>17</v>
      </c>
    </row>
    <row r="4" spans="1:31" x14ac:dyDescent="0.25">
      <c r="H4" cm="1">
        <f t="array" ref="H4:H45">_xlfn.SEQUENCE(42)</f>
        <v>1</v>
      </c>
      <c r="I4">
        <v>1</v>
      </c>
      <c r="J4">
        <v>6</v>
      </c>
      <c r="K4" s="10" cm="1">
        <f t="array" ref="K4:K45">DATE(YEAR($Y$2),MONTH($Y$2),_xlfn.SEQUENCE(42,1,-MOD(WEEKDAY($Y$2,2),7)+1))</f>
        <v>45074</v>
      </c>
      <c r="L4" s="10"/>
      <c r="M4" s="10">
        <f>IF(MONTH($Y$2)&lt;&gt;MONTH(K4),I4,NA())</f>
        <v>1</v>
      </c>
      <c r="N4">
        <v>6</v>
      </c>
      <c r="P4" t="e">
        <f t="shared" ref="P4:P45" si="0">IF(COUNTIFS($AA$4:$AA$33,$K4,$AB$4:$AB$33,"Yes")&gt;0,I4,NA())</f>
        <v>#N/A</v>
      </c>
      <c r="Q4">
        <v>6</v>
      </c>
      <c r="S4">
        <f>WEEKNUM(K4)</f>
        <v>22</v>
      </c>
      <c r="T4">
        <f t="shared" ref="T4:T45" si="1">COUNTIFS($S$4:$S$45,S4,$P$4:$P$45,"&gt;0")</f>
        <v>1</v>
      </c>
      <c r="U4" t="e">
        <f>IF(T4&gt;=$V$2,I4,NA())</f>
        <v>#N/A</v>
      </c>
      <c r="V4">
        <v>6</v>
      </c>
      <c r="X4" s="19" t="s">
        <v>52</v>
      </c>
      <c r="Y4">
        <v>1482</v>
      </c>
      <c r="AA4" s="9">
        <v>45078</v>
      </c>
      <c r="AB4" t="s">
        <v>21</v>
      </c>
      <c r="AD4" t="s">
        <v>23</v>
      </c>
      <c r="AE4">
        <v>0</v>
      </c>
    </row>
    <row r="5" spans="1:31" x14ac:dyDescent="0.25">
      <c r="H5">
        <v>2</v>
      </c>
      <c r="I5">
        <v>2</v>
      </c>
      <c r="J5">
        <v>6</v>
      </c>
      <c r="K5" s="10">
        <v>45075</v>
      </c>
      <c r="L5" s="10"/>
      <c r="M5" s="10">
        <f t="shared" ref="M5:M45" si="2">IF(MONTH($Y$2)&lt;&gt;MONTH(K5),I5,NA())</f>
        <v>2</v>
      </c>
      <c r="N5">
        <v>6</v>
      </c>
      <c r="P5" t="e">
        <f t="shared" si="0"/>
        <v>#N/A</v>
      </c>
      <c r="Q5">
        <v>6</v>
      </c>
      <c r="S5">
        <f t="shared" ref="S5:S45" si="3">WEEKNUM(K5)</f>
        <v>22</v>
      </c>
      <c r="T5">
        <f t="shared" si="1"/>
        <v>1</v>
      </c>
      <c r="U5" t="e">
        <f t="shared" ref="U5:U10" si="4">IF(T5&gt;=$V$2,I5,NA())</f>
        <v>#N/A</v>
      </c>
      <c r="V5">
        <v>6</v>
      </c>
      <c r="X5" s="1"/>
      <c r="AA5" s="9">
        <v>45079</v>
      </c>
      <c r="AB5" t="s">
        <v>20</v>
      </c>
      <c r="AD5" t="s">
        <v>24</v>
      </c>
      <c r="AE5">
        <v>0</v>
      </c>
    </row>
    <row r="6" spans="1:31" x14ac:dyDescent="0.25">
      <c r="H6">
        <v>3</v>
      </c>
      <c r="I6">
        <v>3</v>
      </c>
      <c r="J6">
        <v>6</v>
      </c>
      <c r="K6" s="10">
        <v>45076</v>
      </c>
      <c r="L6" s="10"/>
      <c r="M6" s="10">
        <f t="shared" si="2"/>
        <v>3</v>
      </c>
      <c r="N6">
        <v>6</v>
      </c>
      <c r="P6" t="e">
        <f t="shared" si="0"/>
        <v>#N/A</v>
      </c>
      <c r="Q6">
        <v>6</v>
      </c>
      <c r="S6">
        <f t="shared" si="3"/>
        <v>22</v>
      </c>
      <c r="T6">
        <f t="shared" si="1"/>
        <v>1</v>
      </c>
      <c r="U6" t="e">
        <f t="shared" si="4"/>
        <v>#N/A</v>
      </c>
      <c r="V6">
        <v>6</v>
      </c>
      <c r="X6" s="1"/>
      <c r="AA6" s="9">
        <v>45080</v>
      </c>
      <c r="AB6" t="s">
        <v>21</v>
      </c>
      <c r="AD6" t="s">
        <v>25</v>
      </c>
      <c r="AE6">
        <v>0</v>
      </c>
    </row>
    <row r="7" spans="1:31" x14ac:dyDescent="0.25">
      <c r="H7">
        <v>4</v>
      </c>
      <c r="I7">
        <v>4</v>
      </c>
      <c r="J7">
        <v>6</v>
      </c>
      <c r="K7" s="10">
        <v>45077</v>
      </c>
      <c r="L7" s="10"/>
      <c r="M7" s="10">
        <f t="shared" si="2"/>
        <v>4</v>
      </c>
      <c r="N7">
        <v>6</v>
      </c>
      <c r="P7" t="e">
        <f t="shared" si="0"/>
        <v>#N/A</v>
      </c>
      <c r="Q7">
        <v>6</v>
      </c>
      <c r="S7">
        <f t="shared" si="3"/>
        <v>22</v>
      </c>
      <c r="T7">
        <f t="shared" si="1"/>
        <v>1</v>
      </c>
      <c r="U7" t="e">
        <f t="shared" si="4"/>
        <v>#N/A</v>
      </c>
      <c r="V7">
        <v>6</v>
      </c>
      <c r="X7" s="1"/>
      <c r="AA7" s="9">
        <v>45081</v>
      </c>
      <c r="AB7" t="s">
        <v>20</v>
      </c>
      <c r="AD7" t="s">
        <v>26</v>
      </c>
      <c r="AE7">
        <v>0</v>
      </c>
    </row>
    <row r="8" spans="1:31" x14ac:dyDescent="0.25">
      <c r="H8">
        <v>5</v>
      </c>
      <c r="I8">
        <v>5</v>
      </c>
      <c r="J8">
        <v>6</v>
      </c>
      <c r="K8" s="10">
        <v>45078</v>
      </c>
      <c r="L8" s="10"/>
      <c r="M8" s="10" t="e">
        <f t="shared" si="2"/>
        <v>#N/A</v>
      </c>
      <c r="N8">
        <v>6</v>
      </c>
      <c r="P8" t="e">
        <f t="shared" si="0"/>
        <v>#N/A</v>
      </c>
      <c r="Q8">
        <v>6</v>
      </c>
      <c r="S8">
        <f t="shared" si="3"/>
        <v>22</v>
      </c>
      <c r="T8">
        <f t="shared" si="1"/>
        <v>1</v>
      </c>
      <c r="U8" t="e">
        <f t="shared" si="4"/>
        <v>#N/A</v>
      </c>
      <c r="V8">
        <v>6</v>
      </c>
      <c r="X8" s="1"/>
      <c r="AA8" s="9">
        <v>45082</v>
      </c>
      <c r="AB8" t="s">
        <v>21</v>
      </c>
      <c r="AD8" t="s">
        <v>25</v>
      </c>
      <c r="AE8">
        <v>0</v>
      </c>
    </row>
    <row r="9" spans="1:31" x14ac:dyDescent="0.25">
      <c r="H9">
        <v>6</v>
      </c>
      <c r="I9">
        <v>6</v>
      </c>
      <c r="J9">
        <v>6</v>
      </c>
      <c r="K9" s="10">
        <v>45079</v>
      </c>
      <c r="L9" s="10"/>
      <c r="M9" s="10" t="e">
        <f t="shared" si="2"/>
        <v>#N/A</v>
      </c>
      <c r="N9">
        <v>6</v>
      </c>
      <c r="P9">
        <f t="shared" si="0"/>
        <v>6</v>
      </c>
      <c r="Q9">
        <v>6</v>
      </c>
      <c r="S9">
        <f t="shared" si="3"/>
        <v>22</v>
      </c>
      <c r="T9">
        <f t="shared" si="1"/>
        <v>1</v>
      </c>
      <c r="U9" t="e">
        <f t="shared" si="4"/>
        <v>#N/A</v>
      </c>
      <c r="V9">
        <v>6</v>
      </c>
      <c r="X9" s="1"/>
      <c r="AA9" s="9">
        <v>45083</v>
      </c>
      <c r="AB9" t="s">
        <v>20</v>
      </c>
      <c r="AD9" t="s">
        <v>27</v>
      </c>
      <c r="AE9">
        <v>0</v>
      </c>
    </row>
    <row r="10" spans="1:31" x14ac:dyDescent="0.25">
      <c r="H10">
        <v>7</v>
      </c>
      <c r="I10">
        <v>7</v>
      </c>
      <c r="J10">
        <v>6</v>
      </c>
      <c r="K10" s="10">
        <v>45080</v>
      </c>
      <c r="L10" s="10"/>
      <c r="M10" s="10" t="e">
        <f t="shared" si="2"/>
        <v>#N/A</v>
      </c>
      <c r="N10">
        <v>6</v>
      </c>
      <c r="P10" t="e">
        <f t="shared" si="0"/>
        <v>#N/A</v>
      </c>
      <c r="Q10">
        <v>6</v>
      </c>
      <c r="S10">
        <f t="shared" si="3"/>
        <v>22</v>
      </c>
      <c r="T10">
        <f t="shared" si="1"/>
        <v>1</v>
      </c>
      <c r="U10" t="e">
        <f t="shared" si="4"/>
        <v>#N/A</v>
      </c>
      <c r="V10">
        <v>6</v>
      </c>
      <c r="X10" s="1"/>
      <c r="AA10" s="9">
        <v>45084</v>
      </c>
      <c r="AB10" t="s">
        <v>21</v>
      </c>
      <c r="AD10" t="s">
        <v>23</v>
      </c>
      <c r="AE10">
        <v>0</v>
      </c>
    </row>
    <row r="11" spans="1:31" x14ac:dyDescent="0.25">
      <c r="H11">
        <v>8</v>
      </c>
      <c r="I11">
        <f>I4</f>
        <v>1</v>
      </c>
      <c r="J11">
        <f t="shared" ref="J11:J45" si="5">J4-1</f>
        <v>5</v>
      </c>
      <c r="K11" s="10">
        <v>45081</v>
      </c>
      <c r="L11" s="10"/>
      <c r="M11" s="10" t="e">
        <f t="shared" si="2"/>
        <v>#N/A</v>
      </c>
      <c r="N11">
        <f t="shared" ref="N11:N45" si="6">N4-1</f>
        <v>5</v>
      </c>
      <c r="P11">
        <f t="shared" si="0"/>
        <v>1</v>
      </c>
      <c r="Q11">
        <f t="shared" ref="Q11:Q45" si="7">Q4-1</f>
        <v>5</v>
      </c>
      <c r="S11">
        <f t="shared" si="3"/>
        <v>23</v>
      </c>
      <c r="T11">
        <f t="shared" si="1"/>
        <v>4</v>
      </c>
      <c r="X11" s="1"/>
      <c r="AA11" s="9">
        <v>45085</v>
      </c>
      <c r="AB11" t="s">
        <v>21</v>
      </c>
    </row>
    <row r="12" spans="1:31" x14ac:dyDescent="0.25">
      <c r="H12">
        <v>9</v>
      </c>
      <c r="I12">
        <f t="shared" ref="I12:I45" si="8">I5</f>
        <v>2</v>
      </c>
      <c r="J12">
        <f t="shared" si="5"/>
        <v>5</v>
      </c>
      <c r="K12" s="10">
        <v>45082</v>
      </c>
      <c r="L12" s="10"/>
      <c r="M12" s="10" t="e">
        <f t="shared" si="2"/>
        <v>#N/A</v>
      </c>
      <c r="N12">
        <f t="shared" si="6"/>
        <v>5</v>
      </c>
      <c r="P12" t="e">
        <f t="shared" si="0"/>
        <v>#N/A</v>
      </c>
      <c r="Q12">
        <f t="shared" si="7"/>
        <v>5</v>
      </c>
      <c r="S12">
        <f t="shared" si="3"/>
        <v>23</v>
      </c>
      <c r="T12">
        <f t="shared" si="1"/>
        <v>4</v>
      </c>
      <c r="U12" t="e">
        <f t="shared" ref="U12:U18" si="9">IF(T11&gt;=$V$2,I11,NA())</f>
        <v>#N/A</v>
      </c>
      <c r="V12">
        <v>5</v>
      </c>
      <c r="X12" s="1"/>
      <c r="AA12" s="9">
        <v>45086</v>
      </c>
      <c r="AB12" t="s">
        <v>20</v>
      </c>
    </row>
    <row r="13" spans="1:31" x14ac:dyDescent="0.25">
      <c r="H13">
        <v>10</v>
      </c>
      <c r="I13">
        <f t="shared" si="8"/>
        <v>3</v>
      </c>
      <c r="J13">
        <f t="shared" si="5"/>
        <v>5</v>
      </c>
      <c r="K13" s="10">
        <v>45083</v>
      </c>
      <c r="L13" s="10"/>
      <c r="M13" s="10" t="e">
        <f t="shared" si="2"/>
        <v>#N/A</v>
      </c>
      <c r="N13">
        <f t="shared" si="6"/>
        <v>5</v>
      </c>
      <c r="P13">
        <f t="shared" si="0"/>
        <v>3</v>
      </c>
      <c r="Q13">
        <f t="shared" si="7"/>
        <v>5</v>
      </c>
      <c r="S13">
        <f t="shared" si="3"/>
        <v>23</v>
      </c>
      <c r="T13">
        <f t="shared" si="1"/>
        <v>4</v>
      </c>
      <c r="U13" t="e">
        <f t="shared" si="9"/>
        <v>#N/A</v>
      </c>
      <c r="V13">
        <v>5</v>
      </c>
      <c r="X13" s="1"/>
      <c r="AA13" s="9">
        <v>45087</v>
      </c>
      <c r="AB13" t="s">
        <v>20</v>
      </c>
    </row>
    <row r="14" spans="1:31" x14ac:dyDescent="0.25">
      <c r="H14">
        <v>11</v>
      </c>
      <c r="I14">
        <f t="shared" si="8"/>
        <v>4</v>
      </c>
      <c r="J14">
        <f t="shared" si="5"/>
        <v>5</v>
      </c>
      <c r="K14" s="10">
        <v>45084</v>
      </c>
      <c r="L14" s="10"/>
      <c r="M14" s="10" t="e">
        <f t="shared" si="2"/>
        <v>#N/A</v>
      </c>
      <c r="N14">
        <f t="shared" si="6"/>
        <v>5</v>
      </c>
      <c r="P14" t="e">
        <f t="shared" si="0"/>
        <v>#N/A</v>
      </c>
      <c r="Q14">
        <f t="shared" si="7"/>
        <v>5</v>
      </c>
      <c r="S14">
        <f t="shared" si="3"/>
        <v>23</v>
      </c>
      <c r="T14">
        <f t="shared" si="1"/>
        <v>4</v>
      </c>
      <c r="U14" t="e">
        <f t="shared" si="9"/>
        <v>#N/A</v>
      </c>
      <c r="V14">
        <v>5</v>
      </c>
      <c r="X14" s="1"/>
      <c r="AA14" s="9">
        <v>45088</v>
      </c>
      <c r="AB14" t="s">
        <v>20</v>
      </c>
    </row>
    <row r="15" spans="1:31" x14ac:dyDescent="0.25">
      <c r="H15">
        <v>12</v>
      </c>
      <c r="I15">
        <f t="shared" si="8"/>
        <v>5</v>
      </c>
      <c r="J15">
        <f t="shared" si="5"/>
        <v>5</v>
      </c>
      <c r="K15" s="10">
        <v>45085</v>
      </c>
      <c r="L15" s="10"/>
      <c r="M15" s="10" t="e">
        <f t="shared" si="2"/>
        <v>#N/A</v>
      </c>
      <c r="N15">
        <f t="shared" si="6"/>
        <v>5</v>
      </c>
      <c r="P15" t="e">
        <f t="shared" si="0"/>
        <v>#N/A</v>
      </c>
      <c r="Q15">
        <f t="shared" si="7"/>
        <v>5</v>
      </c>
      <c r="S15">
        <f t="shared" si="3"/>
        <v>23</v>
      </c>
      <c r="T15">
        <f t="shared" si="1"/>
        <v>4</v>
      </c>
      <c r="U15" t="e">
        <f t="shared" si="9"/>
        <v>#N/A</v>
      </c>
      <c r="V15">
        <v>5</v>
      </c>
      <c r="X15" s="1"/>
      <c r="AA15" s="9">
        <v>45089</v>
      </c>
      <c r="AB15" t="s">
        <v>20</v>
      </c>
    </row>
    <row r="16" spans="1:31" x14ac:dyDescent="0.25">
      <c r="H16">
        <v>13</v>
      </c>
      <c r="I16">
        <f t="shared" si="8"/>
        <v>6</v>
      </c>
      <c r="J16">
        <f t="shared" si="5"/>
        <v>5</v>
      </c>
      <c r="K16" s="10">
        <v>45086</v>
      </c>
      <c r="L16" s="10"/>
      <c r="M16" s="10" t="e">
        <f t="shared" si="2"/>
        <v>#N/A</v>
      </c>
      <c r="N16">
        <f t="shared" si="6"/>
        <v>5</v>
      </c>
      <c r="P16">
        <f t="shared" si="0"/>
        <v>6</v>
      </c>
      <c r="Q16">
        <f t="shared" si="7"/>
        <v>5</v>
      </c>
      <c r="S16">
        <f t="shared" si="3"/>
        <v>23</v>
      </c>
      <c r="T16">
        <f t="shared" si="1"/>
        <v>4</v>
      </c>
      <c r="U16" t="e">
        <f t="shared" si="9"/>
        <v>#N/A</v>
      </c>
      <c r="V16">
        <v>5</v>
      </c>
      <c r="X16" s="1"/>
      <c r="AA16" s="9">
        <v>45090</v>
      </c>
      <c r="AB16" t="s">
        <v>21</v>
      </c>
    </row>
    <row r="17" spans="8:28" x14ac:dyDescent="0.25">
      <c r="H17">
        <v>14</v>
      </c>
      <c r="I17">
        <f t="shared" si="8"/>
        <v>7</v>
      </c>
      <c r="J17">
        <f t="shared" si="5"/>
        <v>5</v>
      </c>
      <c r="K17" s="10">
        <v>45087</v>
      </c>
      <c r="L17" s="10"/>
      <c r="M17" s="10" t="e">
        <f t="shared" si="2"/>
        <v>#N/A</v>
      </c>
      <c r="N17">
        <f t="shared" si="6"/>
        <v>5</v>
      </c>
      <c r="P17">
        <f t="shared" si="0"/>
        <v>7</v>
      </c>
      <c r="Q17">
        <f t="shared" si="7"/>
        <v>5</v>
      </c>
      <c r="S17">
        <f t="shared" si="3"/>
        <v>23</v>
      </c>
      <c r="T17">
        <f t="shared" si="1"/>
        <v>4</v>
      </c>
      <c r="U17" t="e">
        <f t="shared" si="9"/>
        <v>#N/A</v>
      </c>
      <c r="V17">
        <v>5</v>
      </c>
      <c r="X17" s="1"/>
      <c r="AA17" s="9">
        <v>45091</v>
      </c>
      <c r="AB17" t="s">
        <v>20</v>
      </c>
    </row>
    <row r="18" spans="8:28" x14ac:dyDescent="0.25">
      <c r="H18">
        <v>15</v>
      </c>
      <c r="I18">
        <f t="shared" si="8"/>
        <v>1</v>
      </c>
      <c r="J18">
        <f t="shared" si="5"/>
        <v>4</v>
      </c>
      <c r="K18" s="10">
        <v>45088</v>
      </c>
      <c r="L18" s="10"/>
      <c r="M18" s="10" t="e">
        <f t="shared" si="2"/>
        <v>#N/A</v>
      </c>
      <c r="N18">
        <f t="shared" si="6"/>
        <v>4</v>
      </c>
      <c r="P18">
        <f t="shared" si="0"/>
        <v>1</v>
      </c>
      <c r="Q18">
        <f t="shared" si="7"/>
        <v>4</v>
      </c>
      <c r="S18">
        <f t="shared" si="3"/>
        <v>24</v>
      </c>
      <c r="T18">
        <f t="shared" si="1"/>
        <v>5</v>
      </c>
      <c r="U18" t="e">
        <f t="shared" si="9"/>
        <v>#N/A</v>
      </c>
      <c r="V18">
        <v>5</v>
      </c>
      <c r="X18" s="1"/>
      <c r="AA18" s="9">
        <v>45092</v>
      </c>
      <c r="AB18" t="s">
        <v>21</v>
      </c>
    </row>
    <row r="19" spans="8:28" x14ac:dyDescent="0.25">
      <c r="H19">
        <v>16</v>
      </c>
      <c r="I19">
        <f t="shared" si="8"/>
        <v>2</v>
      </c>
      <c r="J19">
        <f t="shared" si="5"/>
        <v>4</v>
      </c>
      <c r="K19" s="10">
        <v>45089</v>
      </c>
      <c r="L19" s="10"/>
      <c r="M19" s="10" t="e">
        <f t="shared" si="2"/>
        <v>#N/A</v>
      </c>
      <c r="N19">
        <f t="shared" si="6"/>
        <v>4</v>
      </c>
      <c r="P19">
        <f t="shared" si="0"/>
        <v>2</v>
      </c>
      <c r="Q19">
        <f t="shared" si="7"/>
        <v>4</v>
      </c>
      <c r="S19">
        <f t="shared" si="3"/>
        <v>24</v>
      </c>
      <c r="T19">
        <f t="shared" si="1"/>
        <v>5</v>
      </c>
      <c r="X19" s="1"/>
      <c r="AA19" s="9">
        <v>45093</v>
      </c>
      <c r="AB19" t="s">
        <v>20</v>
      </c>
    </row>
    <row r="20" spans="8:28" x14ac:dyDescent="0.25">
      <c r="H20">
        <v>17</v>
      </c>
      <c r="I20">
        <f t="shared" si="8"/>
        <v>3</v>
      </c>
      <c r="J20">
        <f t="shared" si="5"/>
        <v>4</v>
      </c>
      <c r="K20" s="10">
        <v>45090</v>
      </c>
      <c r="L20" s="10"/>
      <c r="M20" s="10" t="e">
        <f t="shared" si="2"/>
        <v>#N/A</v>
      </c>
      <c r="N20">
        <f t="shared" si="6"/>
        <v>4</v>
      </c>
      <c r="P20" t="e">
        <f t="shared" si="0"/>
        <v>#N/A</v>
      </c>
      <c r="Q20">
        <f t="shared" si="7"/>
        <v>4</v>
      </c>
      <c r="S20">
        <f t="shared" si="3"/>
        <v>24</v>
      </c>
      <c r="T20">
        <f t="shared" si="1"/>
        <v>5</v>
      </c>
      <c r="U20">
        <f t="shared" ref="U20:U26" si="10">IF(T18&gt;=$V$2,I18,NA())</f>
        <v>1</v>
      </c>
      <c r="V20">
        <v>4</v>
      </c>
      <c r="X20" s="1"/>
      <c r="AA20" s="9">
        <v>45094</v>
      </c>
      <c r="AB20" t="s">
        <v>20</v>
      </c>
    </row>
    <row r="21" spans="8:28" x14ac:dyDescent="0.25">
      <c r="H21">
        <v>18</v>
      </c>
      <c r="I21">
        <f t="shared" si="8"/>
        <v>4</v>
      </c>
      <c r="J21">
        <f t="shared" si="5"/>
        <v>4</v>
      </c>
      <c r="K21" s="10">
        <v>45091</v>
      </c>
      <c r="L21" s="10"/>
      <c r="M21" s="10" t="e">
        <f t="shared" si="2"/>
        <v>#N/A</v>
      </c>
      <c r="N21">
        <f t="shared" si="6"/>
        <v>4</v>
      </c>
      <c r="P21">
        <f t="shared" si="0"/>
        <v>4</v>
      </c>
      <c r="Q21">
        <f t="shared" si="7"/>
        <v>4</v>
      </c>
      <c r="S21">
        <f t="shared" si="3"/>
        <v>24</v>
      </c>
      <c r="T21">
        <f t="shared" si="1"/>
        <v>5</v>
      </c>
      <c r="U21">
        <f t="shared" si="10"/>
        <v>2</v>
      </c>
      <c r="V21">
        <v>4</v>
      </c>
      <c r="X21" s="1"/>
      <c r="AA21" s="9">
        <v>45095</v>
      </c>
      <c r="AB21" t="s">
        <v>20</v>
      </c>
    </row>
    <row r="22" spans="8:28" x14ac:dyDescent="0.25">
      <c r="H22">
        <v>19</v>
      </c>
      <c r="I22">
        <f t="shared" si="8"/>
        <v>5</v>
      </c>
      <c r="J22">
        <f t="shared" si="5"/>
        <v>4</v>
      </c>
      <c r="K22" s="10">
        <v>45092</v>
      </c>
      <c r="L22" s="10"/>
      <c r="M22" s="10" t="e">
        <f t="shared" si="2"/>
        <v>#N/A</v>
      </c>
      <c r="N22">
        <f t="shared" si="6"/>
        <v>4</v>
      </c>
      <c r="P22" t="e">
        <f t="shared" si="0"/>
        <v>#N/A</v>
      </c>
      <c r="Q22">
        <f t="shared" si="7"/>
        <v>4</v>
      </c>
      <c r="S22">
        <f t="shared" si="3"/>
        <v>24</v>
      </c>
      <c r="T22">
        <f t="shared" si="1"/>
        <v>5</v>
      </c>
      <c r="U22">
        <f t="shared" si="10"/>
        <v>3</v>
      </c>
      <c r="V22">
        <v>4</v>
      </c>
      <c r="X22" s="1"/>
      <c r="AA22" s="9">
        <v>45096</v>
      </c>
      <c r="AB22" t="s">
        <v>20</v>
      </c>
    </row>
    <row r="23" spans="8:28" x14ac:dyDescent="0.25">
      <c r="H23">
        <v>20</v>
      </c>
      <c r="I23">
        <f t="shared" si="8"/>
        <v>6</v>
      </c>
      <c r="J23">
        <f t="shared" si="5"/>
        <v>4</v>
      </c>
      <c r="K23" s="10">
        <v>45093</v>
      </c>
      <c r="L23" s="10"/>
      <c r="M23" s="10" t="e">
        <f t="shared" si="2"/>
        <v>#N/A</v>
      </c>
      <c r="N23">
        <f t="shared" si="6"/>
        <v>4</v>
      </c>
      <c r="P23">
        <f t="shared" si="0"/>
        <v>6</v>
      </c>
      <c r="Q23">
        <f t="shared" si="7"/>
        <v>4</v>
      </c>
      <c r="S23">
        <f t="shared" si="3"/>
        <v>24</v>
      </c>
      <c r="T23">
        <f t="shared" si="1"/>
        <v>5</v>
      </c>
      <c r="U23">
        <f t="shared" si="10"/>
        <v>4</v>
      </c>
      <c r="V23">
        <v>4</v>
      </c>
      <c r="X23" s="1"/>
      <c r="AA23" s="9">
        <v>45097</v>
      </c>
      <c r="AB23" t="s">
        <v>20</v>
      </c>
    </row>
    <row r="24" spans="8:28" x14ac:dyDescent="0.25">
      <c r="H24">
        <v>21</v>
      </c>
      <c r="I24">
        <f t="shared" si="8"/>
        <v>7</v>
      </c>
      <c r="J24">
        <f t="shared" si="5"/>
        <v>4</v>
      </c>
      <c r="K24" s="10">
        <v>45094</v>
      </c>
      <c r="L24" s="10"/>
      <c r="M24" s="10" t="e">
        <f t="shared" si="2"/>
        <v>#N/A</v>
      </c>
      <c r="N24">
        <f t="shared" si="6"/>
        <v>4</v>
      </c>
      <c r="P24">
        <f t="shared" si="0"/>
        <v>7</v>
      </c>
      <c r="Q24">
        <f t="shared" si="7"/>
        <v>4</v>
      </c>
      <c r="S24">
        <f t="shared" si="3"/>
        <v>24</v>
      </c>
      <c r="T24">
        <f t="shared" si="1"/>
        <v>5</v>
      </c>
      <c r="U24">
        <f t="shared" si="10"/>
        <v>5</v>
      </c>
      <c r="V24">
        <v>4</v>
      </c>
      <c r="X24" s="1"/>
      <c r="AA24" s="9">
        <v>45098</v>
      </c>
      <c r="AB24" t="s">
        <v>21</v>
      </c>
    </row>
    <row r="25" spans="8:28" x14ac:dyDescent="0.25">
      <c r="H25">
        <v>22</v>
      </c>
      <c r="I25">
        <f t="shared" si="8"/>
        <v>1</v>
      </c>
      <c r="J25">
        <f t="shared" si="5"/>
        <v>3</v>
      </c>
      <c r="K25" s="10">
        <v>45095</v>
      </c>
      <c r="L25" s="10"/>
      <c r="M25" s="10" t="e">
        <f t="shared" si="2"/>
        <v>#N/A</v>
      </c>
      <c r="N25">
        <f t="shared" si="6"/>
        <v>3</v>
      </c>
      <c r="P25">
        <f t="shared" si="0"/>
        <v>1</v>
      </c>
      <c r="Q25">
        <f t="shared" si="7"/>
        <v>3</v>
      </c>
      <c r="S25">
        <f t="shared" si="3"/>
        <v>25</v>
      </c>
      <c r="T25">
        <f t="shared" si="1"/>
        <v>5</v>
      </c>
      <c r="U25">
        <f t="shared" si="10"/>
        <v>6</v>
      </c>
      <c r="V25">
        <v>4</v>
      </c>
      <c r="X25" s="1"/>
      <c r="AA25" s="9">
        <v>45099</v>
      </c>
      <c r="AB25" t="s">
        <v>20</v>
      </c>
    </row>
    <row r="26" spans="8:28" x14ac:dyDescent="0.25">
      <c r="H26">
        <v>23</v>
      </c>
      <c r="I26">
        <f t="shared" si="8"/>
        <v>2</v>
      </c>
      <c r="J26">
        <f t="shared" si="5"/>
        <v>3</v>
      </c>
      <c r="K26" s="10">
        <v>45096</v>
      </c>
      <c r="L26" s="10"/>
      <c r="M26" s="10" t="e">
        <f t="shared" si="2"/>
        <v>#N/A</v>
      </c>
      <c r="N26">
        <f t="shared" si="6"/>
        <v>3</v>
      </c>
      <c r="P26">
        <f t="shared" si="0"/>
        <v>2</v>
      </c>
      <c r="Q26">
        <f t="shared" si="7"/>
        <v>3</v>
      </c>
      <c r="S26">
        <f t="shared" si="3"/>
        <v>25</v>
      </c>
      <c r="T26">
        <f t="shared" si="1"/>
        <v>5</v>
      </c>
      <c r="U26">
        <f t="shared" si="10"/>
        <v>7</v>
      </c>
      <c r="V26">
        <v>4</v>
      </c>
      <c r="X26" s="1"/>
      <c r="AA26" s="9">
        <v>45100</v>
      </c>
      <c r="AB26" t="s">
        <v>20</v>
      </c>
    </row>
    <row r="27" spans="8:28" x14ac:dyDescent="0.25">
      <c r="H27">
        <v>24</v>
      </c>
      <c r="I27">
        <f t="shared" si="8"/>
        <v>3</v>
      </c>
      <c r="J27">
        <f t="shared" si="5"/>
        <v>3</v>
      </c>
      <c r="K27" s="10">
        <v>45097</v>
      </c>
      <c r="L27" s="10"/>
      <c r="M27" s="10" t="e">
        <f t="shared" si="2"/>
        <v>#N/A</v>
      </c>
      <c r="N27">
        <f t="shared" si="6"/>
        <v>3</v>
      </c>
      <c r="P27">
        <f t="shared" si="0"/>
        <v>3</v>
      </c>
      <c r="Q27">
        <f t="shared" si="7"/>
        <v>3</v>
      </c>
      <c r="S27">
        <f t="shared" si="3"/>
        <v>25</v>
      </c>
      <c r="T27">
        <f t="shared" si="1"/>
        <v>5</v>
      </c>
      <c r="X27" s="1"/>
      <c r="AA27" s="9">
        <v>45101</v>
      </c>
      <c r="AB27" t="s">
        <v>21</v>
      </c>
    </row>
    <row r="28" spans="8:28" x14ac:dyDescent="0.25">
      <c r="H28">
        <v>25</v>
      </c>
      <c r="I28">
        <f t="shared" si="8"/>
        <v>4</v>
      </c>
      <c r="J28">
        <f t="shared" si="5"/>
        <v>3</v>
      </c>
      <c r="K28" s="10">
        <v>45098</v>
      </c>
      <c r="L28" s="10"/>
      <c r="M28" s="10" t="e">
        <f t="shared" si="2"/>
        <v>#N/A</v>
      </c>
      <c r="N28">
        <f t="shared" si="6"/>
        <v>3</v>
      </c>
      <c r="P28" t="e">
        <f t="shared" si="0"/>
        <v>#N/A</v>
      </c>
      <c r="Q28">
        <f t="shared" si="7"/>
        <v>3</v>
      </c>
      <c r="S28">
        <f t="shared" si="3"/>
        <v>25</v>
      </c>
      <c r="T28">
        <f t="shared" si="1"/>
        <v>5</v>
      </c>
      <c r="U28">
        <f t="shared" ref="U28:U34" si="11">IF(T25&gt;=$V$2,I25,NA())</f>
        <v>1</v>
      </c>
      <c r="V28">
        <v>3</v>
      </c>
      <c r="X28" s="1"/>
      <c r="AA28" s="9">
        <v>45102</v>
      </c>
      <c r="AB28" t="s">
        <v>21</v>
      </c>
    </row>
    <row r="29" spans="8:28" x14ac:dyDescent="0.25">
      <c r="H29">
        <v>26</v>
      </c>
      <c r="I29">
        <f t="shared" si="8"/>
        <v>5</v>
      </c>
      <c r="J29">
        <f t="shared" si="5"/>
        <v>3</v>
      </c>
      <c r="K29" s="10">
        <v>45099</v>
      </c>
      <c r="L29" s="10"/>
      <c r="M29" s="10" t="e">
        <f t="shared" si="2"/>
        <v>#N/A</v>
      </c>
      <c r="N29">
        <f t="shared" si="6"/>
        <v>3</v>
      </c>
      <c r="P29">
        <f t="shared" si="0"/>
        <v>5</v>
      </c>
      <c r="Q29">
        <f t="shared" si="7"/>
        <v>3</v>
      </c>
      <c r="S29">
        <f t="shared" si="3"/>
        <v>25</v>
      </c>
      <c r="T29">
        <f t="shared" si="1"/>
        <v>5</v>
      </c>
      <c r="U29">
        <f t="shared" si="11"/>
        <v>2</v>
      </c>
      <c r="V29">
        <v>3</v>
      </c>
      <c r="X29" s="1"/>
      <c r="AA29" s="9">
        <v>45103</v>
      </c>
      <c r="AB29" t="s">
        <v>21</v>
      </c>
    </row>
    <row r="30" spans="8:28" x14ac:dyDescent="0.25">
      <c r="H30">
        <v>27</v>
      </c>
      <c r="I30">
        <f t="shared" si="8"/>
        <v>6</v>
      </c>
      <c r="J30">
        <f t="shared" si="5"/>
        <v>3</v>
      </c>
      <c r="K30" s="10">
        <v>45100</v>
      </c>
      <c r="L30" s="10"/>
      <c r="M30" s="10" t="e">
        <f t="shared" si="2"/>
        <v>#N/A</v>
      </c>
      <c r="N30">
        <f t="shared" si="6"/>
        <v>3</v>
      </c>
      <c r="P30">
        <f t="shared" si="0"/>
        <v>6</v>
      </c>
      <c r="Q30">
        <f t="shared" si="7"/>
        <v>3</v>
      </c>
      <c r="S30">
        <f t="shared" si="3"/>
        <v>25</v>
      </c>
      <c r="T30">
        <f t="shared" si="1"/>
        <v>5</v>
      </c>
      <c r="U30">
        <f t="shared" si="11"/>
        <v>3</v>
      </c>
      <c r="V30">
        <v>3</v>
      </c>
      <c r="X30" s="1"/>
      <c r="AA30" s="9">
        <v>45104</v>
      </c>
      <c r="AB30" t="s">
        <v>20</v>
      </c>
    </row>
    <row r="31" spans="8:28" x14ac:dyDescent="0.25">
      <c r="H31">
        <v>28</v>
      </c>
      <c r="I31">
        <f t="shared" si="8"/>
        <v>7</v>
      </c>
      <c r="J31">
        <f t="shared" si="5"/>
        <v>3</v>
      </c>
      <c r="K31" s="10">
        <v>45101</v>
      </c>
      <c r="L31" s="10"/>
      <c r="M31" s="10" t="e">
        <f t="shared" si="2"/>
        <v>#N/A</v>
      </c>
      <c r="N31">
        <f t="shared" si="6"/>
        <v>3</v>
      </c>
      <c r="P31" t="e">
        <f t="shared" si="0"/>
        <v>#N/A</v>
      </c>
      <c r="Q31">
        <f t="shared" si="7"/>
        <v>3</v>
      </c>
      <c r="S31">
        <f t="shared" si="3"/>
        <v>25</v>
      </c>
      <c r="T31">
        <f t="shared" si="1"/>
        <v>5</v>
      </c>
      <c r="U31">
        <f t="shared" si="11"/>
        <v>4</v>
      </c>
      <c r="V31">
        <v>3</v>
      </c>
      <c r="X31" s="1"/>
      <c r="AA31" s="9">
        <v>45105</v>
      </c>
      <c r="AB31" t="s">
        <v>20</v>
      </c>
    </row>
    <row r="32" spans="8:28" x14ac:dyDescent="0.25">
      <c r="H32">
        <v>29</v>
      </c>
      <c r="I32">
        <f t="shared" si="8"/>
        <v>1</v>
      </c>
      <c r="J32">
        <f t="shared" si="5"/>
        <v>2</v>
      </c>
      <c r="K32" s="10">
        <v>45102</v>
      </c>
      <c r="L32" s="10"/>
      <c r="M32" s="10" t="e">
        <f t="shared" si="2"/>
        <v>#N/A</v>
      </c>
      <c r="N32">
        <f t="shared" si="6"/>
        <v>2</v>
      </c>
      <c r="P32" t="e">
        <f t="shared" si="0"/>
        <v>#N/A</v>
      </c>
      <c r="Q32">
        <f t="shared" si="7"/>
        <v>2</v>
      </c>
      <c r="S32">
        <f t="shared" si="3"/>
        <v>26</v>
      </c>
      <c r="T32">
        <f t="shared" si="1"/>
        <v>3</v>
      </c>
      <c r="U32">
        <f t="shared" si="11"/>
        <v>5</v>
      </c>
      <c r="V32">
        <v>3</v>
      </c>
      <c r="X32" s="1"/>
      <c r="AA32" s="9">
        <v>45106</v>
      </c>
      <c r="AB32" t="s">
        <v>20</v>
      </c>
    </row>
    <row r="33" spans="8:28" x14ac:dyDescent="0.25">
      <c r="H33">
        <v>30</v>
      </c>
      <c r="I33">
        <f t="shared" si="8"/>
        <v>2</v>
      </c>
      <c r="J33">
        <f t="shared" si="5"/>
        <v>2</v>
      </c>
      <c r="K33" s="10">
        <v>45103</v>
      </c>
      <c r="L33" s="10"/>
      <c r="M33" s="10" t="e">
        <f t="shared" si="2"/>
        <v>#N/A</v>
      </c>
      <c r="N33">
        <f t="shared" si="6"/>
        <v>2</v>
      </c>
      <c r="P33" t="e">
        <f t="shared" si="0"/>
        <v>#N/A</v>
      </c>
      <c r="Q33">
        <f t="shared" si="7"/>
        <v>2</v>
      </c>
      <c r="S33">
        <f t="shared" si="3"/>
        <v>26</v>
      </c>
      <c r="T33">
        <f t="shared" si="1"/>
        <v>3</v>
      </c>
      <c r="U33">
        <f t="shared" si="11"/>
        <v>6</v>
      </c>
      <c r="V33">
        <v>3</v>
      </c>
      <c r="X33" s="1"/>
      <c r="AA33" s="9">
        <v>45107</v>
      </c>
      <c r="AB33" t="s">
        <v>21</v>
      </c>
    </row>
    <row r="34" spans="8:28" x14ac:dyDescent="0.25">
      <c r="H34">
        <v>31</v>
      </c>
      <c r="I34">
        <f t="shared" si="8"/>
        <v>3</v>
      </c>
      <c r="J34">
        <f t="shared" si="5"/>
        <v>2</v>
      </c>
      <c r="K34" s="10">
        <v>45104</v>
      </c>
      <c r="L34" s="10"/>
      <c r="M34" s="10" t="e">
        <f t="shared" si="2"/>
        <v>#N/A</v>
      </c>
      <c r="N34">
        <f t="shared" si="6"/>
        <v>2</v>
      </c>
      <c r="P34">
        <f t="shared" si="0"/>
        <v>3</v>
      </c>
      <c r="Q34">
        <f t="shared" si="7"/>
        <v>2</v>
      </c>
      <c r="S34">
        <f t="shared" si="3"/>
        <v>26</v>
      </c>
      <c r="T34">
        <f t="shared" si="1"/>
        <v>3</v>
      </c>
      <c r="U34">
        <f t="shared" si="11"/>
        <v>7</v>
      </c>
      <c r="V34">
        <v>3</v>
      </c>
      <c r="X34" s="1"/>
    </row>
    <row r="35" spans="8:28" x14ac:dyDescent="0.25">
      <c r="H35">
        <v>32</v>
      </c>
      <c r="I35">
        <f t="shared" si="8"/>
        <v>4</v>
      </c>
      <c r="J35">
        <f t="shared" si="5"/>
        <v>2</v>
      </c>
      <c r="K35" s="10">
        <v>45105</v>
      </c>
      <c r="L35" s="10"/>
      <c r="M35" s="10" t="e">
        <f t="shared" si="2"/>
        <v>#N/A</v>
      </c>
      <c r="N35">
        <f t="shared" si="6"/>
        <v>2</v>
      </c>
      <c r="P35">
        <f t="shared" si="0"/>
        <v>4</v>
      </c>
      <c r="Q35">
        <f t="shared" si="7"/>
        <v>2</v>
      </c>
      <c r="S35">
        <f t="shared" si="3"/>
        <v>26</v>
      </c>
      <c r="T35">
        <f t="shared" si="1"/>
        <v>3</v>
      </c>
      <c r="X35" s="1"/>
    </row>
    <row r="36" spans="8:28" x14ac:dyDescent="0.25">
      <c r="H36">
        <v>33</v>
      </c>
      <c r="I36">
        <f t="shared" si="8"/>
        <v>5</v>
      </c>
      <c r="J36">
        <f t="shared" si="5"/>
        <v>2</v>
      </c>
      <c r="K36" s="10">
        <v>45106</v>
      </c>
      <c r="L36" s="10"/>
      <c r="M36" s="10" t="e">
        <f t="shared" si="2"/>
        <v>#N/A</v>
      </c>
      <c r="N36">
        <f t="shared" si="6"/>
        <v>2</v>
      </c>
      <c r="P36">
        <f t="shared" si="0"/>
        <v>5</v>
      </c>
      <c r="Q36">
        <f t="shared" si="7"/>
        <v>2</v>
      </c>
      <c r="S36">
        <f t="shared" si="3"/>
        <v>26</v>
      </c>
      <c r="T36">
        <f t="shared" si="1"/>
        <v>3</v>
      </c>
      <c r="U36" t="e">
        <f t="shared" ref="U36:U42" si="12">IF(T32&gt;=$V$2,I32,NA())</f>
        <v>#N/A</v>
      </c>
      <c r="V36">
        <v>2</v>
      </c>
      <c r="X36" s="1"/>
    </row>
    <row r="37" spans="8:28" x14ac:dyDescent="0.25">
      <c r="H37">
        <v>34</v>
      </c>
      <c r="I37">
        <f t="shared" si="8"/>
        <v>6</v>
      </c>
      <c r="J37">
        <f t="shared" si="5"/>
        <v>2</v>
      </c>
      <c r="K37" s="10">
        <v>45107</v>
      </c>
      <c r="L37" s="10"/>
      <c r="M37" s="10" t="e">
        <f t="shared" si="2"/>
        <v>#N/A</v>
      </c>
      <c r="N37">
        <f t="shared" si="6"/>
        <v>2</v>
      </c>
      <c r="P37" t="e">
        <f t="shared" si="0"/>
        <v>#N/A</v>
      </c>
      <c r="Q37">
        <f t="shared" si="7"/>
        <v>2</v>
      </c>
      <c r="S37">
        <f t="shared" si="3"/>
        <v>26</v>
      </c>
      <c r="T37">
        <f t="shared" si="1"/>
        <v>3</v>
      </c>
      <c r="U37" t="e">
        <f t="shared" si="12"/>
        <v>#N/A</v>
      </c>
      <c r="V37">
        <v>2</v>
      </c>
      <c r="X37" s="1"/>
    </row>
    <row r="38" spans="8:28" x14ac:dyDescent="0.25">
      <c r="H38">
        <v>35</v>
      </c>
      <c r="I38">
        <f t="shared" si="8"/>
        <v>7</v>
      </c>
      <c r="J38">
        <f t="shared" si="5"/>
        <v>2</v>
      </c>
      <c r="K38" s="10">
        <v>45108</v>
      </c>
      <c r="L38" s="10"/>
      <c r="M38" s="10">
        <f t="shared" si="2"/>
        <v>7</v>
      </c>
      <c r="N38">
        <f t="shared" si="6"/>
        <v>2</v>
      </c>
      <c r="P38" t="e">
        <f t="shared" si="0"/>
        <v>#N/A</v>
      </c>
      <c r="Q38">
        <f t="shared" si="7"/>
        <v>2</v>
      </c>
      <c r="S38">
        <f t="shared" si="3"/>
        <v>26</v>
      </c>
      <c r="T38">
        <f t="shared" si="1"/>
        <v>3</v>
      </c>
      <c r="U38" t="e">
        <f t="shared" si="12"/>
        <v>#N/A</v>
      </c>
      <c r="V38">
        <v>2</v>
      </c>
      <c r="X38" s="1"/>
    </row>
    <row r="39" spans="8:28" x14ac:dyDescent="0.25">
      <c r="H39">
        <v>36</v>
      </c>
      <c r="I39">
        <f t="shared" si="8"/>
        <v>1</v>
      </c>
      <c r="J39">
        <f t="shared" si="5"/>
        <v>1</v>
      </c>
      <c r="K39" s="10">
        <v>45109</v>
      </c>
      <c r="L39" s="10"/>
      <c r="M39" s="10">
        <f t="shared" si="2"/>
        <v>1</v>
      </c>
      <c r="N39">
        <f t="shared" si="6"/>
        <v>1</v>
      </c>
      <c r="P39" t="e">
        <f t="shared" si="0"/>
        <v>#N/A</v>
      </c>
      <c r="Q39">
        <f t="shared" si="7"/>
        <v>1</v>
      </c>
      <c r="S39">
        <f t="shared" si="3"/>
        <v>27</v>
      </c>
      <c r="T39">
        <f t="shared" si="1"/>
        <v>0</v>
      </c>
      <c r="U39" t="e">
        <f t="shared" si="12"/>
        <v>#N/A</v>
      </c>
      <c r="V39">
        <v>2</v>
      </c>
      <c r="X39" s="1"/>
    </row>
    <row r="40" spans="8:28" x14ac:dyDescent="0.25">
      <c r="H40">
        <v>37</v>
      </c>
      <c r="I40">
        <f t="shared" si="8"/>
        <v>2</v>
      </c>
      <c r="J40">
        <f t="shared" si="5"/>
        <v>1</v>
      </c>
      <c r="K40" s="10">
        <v>45110</v>
      </c>
      <c r="L40" s="10"/>
      <c r="M40" s="10">
        <f t="shared" si="2"/>
        <v>2</v>
      </c>
      <c r="N40">
        <f t="shared" si="6"/>
        <v>1</v>
      </c>
      <c r="P40" t="e">
        <f t="shared" si="0"/>
        <v>#N/A</v>
      </c>
      <c r="Q40">
        <f t="shared" si="7"/>
        <v>1</v>
      </c>
      <c r="S40">
        <f t="shared" si="3"/>
        <v>27</v>
      </c>
      <c r="T40">
        <f t="shared" si="1"/>
        <v>0</v>
      </c>
      <c r="U40" t="e">
        <f t="shared" si="12"/>
        <v>#N/A</v>
      </c>
      <c r="V40">
        <v>2</v>
      </c>
      <c r="X40" s="1"/>
    </row>
    <row r="41" spans="8:28" x14ac:dyDescent="0.25">
      <c r="H41">
        <v>38</v>
      </c>
      <c r="I41">
        <f t="shared" si="8"/>
        <v>3</v>
      </c>
      <c r="J41">
        <f t="shared" si="5"/>
        <v>1</v>
      </c>
      <c r="K41" s="10">
        <v>45111</v>
      </c>
      <c r="L41" s="10"/>
      <c r="M41" s="10">
        <f t="shared" si="2"/>
        <v>3</v>
      </c>
      <c r="N41">
        <f t="shared" si="6"/>
        <v>1</v>
      </c>
      <c r="P41" t="e">
        <f t="shared" si="0"/>
        <v>#N/A</v>
      </c>
      <c r="Q41">
        <f t="shared" si="7"/>
        <v>1</v>
      </c>
      <c r="S41">
        <f t="shared" si="3"/>
        <v>27</v>
      </c>
      <c r="T41">
        <f t="shared" si="1"/>
        <v>0</v>
      </c>
      <c r="U41" t="e">
        <f t="shared" si="12"/>
        <v>#N/A</v>
      </c>
      <c r="V41">
        <v>2</v>
      </c>
      <c r="X41" s="1"/>
    </row>
    <row r="42" spans="8:28" x14ac:dyDescent="0.25">
      <c r="H42">
        <v>39</v>
      </c>
      <c r="I42">
        <f t="shared" si="8"/>
        <v>4</v>
      </c>
      <c r="J42">
        <f t="shared" si="5"/>
        <v>1</v>
      </c>
      <c r="K42" s="10">
        <v>45112</v>
      </c>
      <c r="L42" s="10"/>
      <c r="M42" s="10">
        <f t="shared" si="2"/>
        <v>4</v>
      </c>
      <c r="N42">
        <f t="shared" si="6"/>
        <v>1</v>
      </c>
      <c r="P42" t="e">
        <f t="shared" si="0"/>
        <v>#N/A</v>
      </c>
      <c r="Q42">
        <f t="shared" si="7"/>
        <v>1</v>
      </c>
      <c r="S42">
        <f t="shared" si="3"/>
        <v>27</v>
      </c>
      <c r="T42">
        <f t="shared" si="1"/>
        <v>0</v>
      </c>
      <c r="U42" t="e">
        <f t="shared" si="12"/>
        <v>#N/A</v>
      </c>
      <c r="V42">
        <v>2</v>
      </c>
      <c r="X42" s="1"/>
    </row>
    <row r="43" spans="8:28" x14ac:dyDescent="0.25">
      <c r="H43">
        <v>40</v>
      </c>
      <c r="I43">
        <f t="shared" si="8"/>
        <v>5</v>
      </c>
      <c r="J43">
        <f t="shared" si="5"/>
        <v>1</v>
      </c>
      <c r="K43" s="10">
        <v>45113</v>
      </c>
      <c r="L43" s="10"/>
      <c r="M43" s="10">
        <f t="shared" si="2"/>
        <v>5</v>
      </c>
      <c r="N43">
        <f t="shared" si="6"/>
        <v>1</v>
      </c>
      <c r="P43" t="e">
        <f t="shared" si="0"/>
        <v>#N/A</v>
      </c>
      <c r="Q43">
        <f t="shared" si="7"/>
        <v>1</v>
      </c>
      <c r="S43">
        <f t="shared" si="3"/>
        <v>27</v>
      </c>
      <c r="T43">
        <f t="shared" si="1"/>
        <v>0</v>
      </c>
      <c r="X43" s="1"/>
    </row>
    <row r="44" spans="8:28" x14ac:dyDescent="0.25">
      <c r="H44">
        <v>41</v>
      </c>
      <c r="I44">
        <f t="shared" si="8"/>
        <v>6</v>
      </c>
      <c r="J44">
        <f t="shared" si="5"/>
        <v>1</v>
      </c>
      <c r="K44" s="10">
        <v>45114</v>
      </c>
      <c r="L44" s="10"/>
      <c r="M44" s="10">
        <f t="shared" si="2"/>
        <v>6</v>
      </c>
      <c r="N44">
        <f t="shared" si="6"/>
        <v>1</v>
      </c>
      <c r="P44" t="e">
        <f t="shared" si="0"/>
        <v>#N/A</v>
      </c>
      <c r="Q44">
        <f t="shared" si="7"/>
        <v>1</v>
      </c>
      <c r="S44">
        <f t="shared" si="3"/>
        <v>27</v>
      </c>
      <c r="T44">
        <f t="shared" si="1"/>
        <v>0</v>
      </c>
      <c r="U44" t="e">
        <f t="shared" ref="U44:U50" si="13">IF(T39&gt;=$V$2,I39,NA())</f>
        <v>#N/A</v>
      </c>
      <c r="V44">
        <v>1</v>
      </c>
      <c r="X44" s="1"/>
    </row>
    <row r="45" spans="8:28" x14ac:dyDescent="0.25">
      <c r="H45">
        <v>42</v>
      </c>
      <c r="I45">
        <f t="shared" si="8"/>
        <v>7</v>
      </c>
      <c r="J45">
        <f t="shared" si="5"/>
        <v>1</v>
      </c>
      <c r="K45" s="10">
        <v>45115</v>
      </c>
      <c r="L45" s="10"/>
      <c r="M45" s="10">
        <f t="shared" si="2"/>
        <v>7</v>
      </c>
      <c r="N45">
        <f t="shared" si="6"/>
        <v>1</v>
      </c>
      <c r="P45" t="e">
        <f t="shared" si="0"/>
        <v>#N/A</v>
      </c>
      <c r="Q45">
        <f t="shared" si="7"/>
        <v>1</v>
      </c>
      <c r="S45">
        <f t="shared" si="3"/>
        <v>27</v>
      </c>
      <c r="T45">
        <f t="shared" si="1"/>
        <v>0</v>
      </c>
      <c r="U45" t="e">
        <f t="shared" si="13"/>
        <v>#N/A</v>
      </c>
      <c r="V45">
        <v>1</v>
      </c>
      <c r="X45" s="1"/>
    </row>
    <row r="46" spans="8:28" x14ac:dyDescent="0.25">
      <c r="U46" t="e">
        <f t="shared" si="13"/>
        <v>#N/A</v>
      </c>
      <c r="V46">
        <v>1</v>
      </c>
      <c r="X46" s="1"/>
    </row>
    <row r="47" spans="8:28" x14ac:dyDescent="0.25">
      <c r="U47" t="e">
        <f t="shared" si="13"/>
        <v>#N/A</v>
      </c>
      <c r="V47">
        <v>1</v>
      </c>
      <c r="X47" s="1"/>
    </row>
    <row r="48" spans="8:28" x14ac:dyDescent="0.25">
      <c r="U48" t="e">
        <f t="shared" si="13"/>
        <v>#N/A</v>
      </c>
      <c r="V48">
        <v>1</v>
      </c>
      <c r="X48" s="1"/>
    </row>
    <row r="49" spans="21:24" x14ac:dyDescent="0.25">
      <c r="U49" t="e">
        <f t="shared" si="13"/>
        <v>#N/A</v>
      </c>
      <c r="V49">
        <v>1</v>
      </c>
      <c r="X49" s="1"/>
    </row>
    <row r="50" spans="21:24" x14ac:dyDescent="0.25">
      <c r="U50" t="e">
        <f t="shared" si="13"/>
        <v>#N/A</v>
      </c>
      <c r="V50">
        <v>1</v>
      </c>
      <c r="X50" s="1"/>
    </row>
    <row r="51" spans="21:24" x14ac:dyDescent="0.25">
      <c r="X51" s="1"/>
    </row>
    <row r="52" spans="21:24" x14ac:dyDescent="0.25">
      <c r="X52" s="1"/>
    </row>
    <row r="53" spans="21:24" x14ac:dyDescent="0.25">
      <c r="X53" s="1"/>
    </row>
    <row r="54" spans="21:24" x14ac:dyDescent="0.25">
      <c r="X54" s="1"/>
    </row>
    <row r="55" spans="21:24" x14ac:dyDescent="0.25">
      <c r="X55" s="1"/>
    </row>
    <row r="56" spans="21:24" x14ac:dyDescent="0.25">
      <c r="X56" s="1"/>
    </row>
    <row r="57" spans="21:24" x14ac:dyDescent="0.25">
      <c r="X57" s="1"/>
    </row>
    <row r="58" spans="21:24" x14ac:dyDescent="0.25">
      <c r="X58" s="1"/>
    </row>
    <row r="59" spans="21:24" x14ac:dyDescent="0.25">
      <c r="X59" s="1"/>
    </row>
    <row r="60" spans="21:24" x14ac:dyDescent="0.25">
      <c r="X60" s="1"/>
    </row>
    <row r="61" spans="21:24" x14ac:dyDescent="0.25">
      <c r="X61" s="1"/>
    </row>
    <row r="62" spans="21:24" x14ac:dyDescent="0.25">
      <c r="X62" s="1"/>
    </row>
    <row r="63" spans="21:24" x14ac:dyDescent="0.25">
      <c r="X63" s="1"/>
    </row>
    <row r="64" spans="21:24" x14ac:dyDescent="0.25">
      <c r="X64" s="1"/>
    </row>
    <row r="65" spans="24:24" x14ac:dyDescent="0.25">
      <c r="X65" s="1"/>
    </row>
    <row r="66" spans="24:24" x14ac:dyDescent="0.25">
      <c r="X66" s="1"/>
    </row>
    <row r="67" spans="24:24" x14ac:dyDescent="0.25">
      <c r="X67" s="1"/>
    </row>
    <row r="68" spans="24:24" x14ac:dyDescent="0.25">
      <c r="X68" s="1"/>
    </row>
    <row r="69" spans="24:24" x14ac:dyDescent="0.25">
      <c r="X69" s="1"/>
    </row>
    <row r="70" spans="24:24" x14ac:dyDescent="0.25">
      <c r="X70" s="1"/>
    </row>
    <row r="71" spans="24:24" x14ac:dyDescent="0.25">
      <c r="X71" s="1"/>
    </row>
    <row r="72" spans="24:24" x14ac:dyDescent="0.25">
      <c r="X72" s="1"/>
    </row>
    <row r="73" spans="24:24" x14ac:dyDescent="0.25">
      <c r="X73" s="1"/>
    </row>
    <row r="74" spans="24:24" x14ac:dyDescent="0.25">
      <c r="X74" s="1"/>
    </row>
    <row r="75" spans="24:24" x14ac:dyDescent="0.25">
      <c r="X75" s="1"/>
    </row>
    <row r="76" spans="24:24" x14ac:dyDescent="0.25">
      <c r="X76" s="1"/>
    </row>
    <row r="77" spans="24:24" x14ac:dyDescent="0.25">
      <c r="X77" s="1"/>
    </row>
    <row r="78" spans="24:24" x14ac:dyDescent="0.25">
      <c r="X78" s="1"/>
    </row>
    <row r="79" spans="24:24" x14ac:dyDescent="0.25">
      <c r="X79" s="1"/>
    </row>
    <row r="80" spans="24:24" x14ac:dyDescent="0.25">
      <c r="X80" s="1"/>
    </row>
    <row r="81" spans="24:24" x14ac:dyDescent="0.25">
      <c r="X81" s="1"/>
    </row>
    <row r="82" spans="24:24" x14ac:dyDescent="0.25">
      <c r="X82" s="1"/>
    </row>
    <row r="83" spans="24:24" x14ac:dyDescent="0.25">
      <c r="X83" s="1"/>
    </row>
    <row r="84" spans="24:24" x14ac:dyDescent="0.25">
      <c r="X84" s="1"/>
    </row>
    <row r="85" spans="24:24" x14ac:dyDescent="0.25">
      <c r="X85" s="1"/>
    </row>
    <row r="86" spans="24:24" x14ac:dyDescent="0.25">
      <c r="X86" s="1"/>
    </row>
    <row r="87" spans="24:24" x14ac:dyDescent="0.25">
      <c r="X87" s="1"/>
    </row>
    <row r="88" spans="24:24" x14ac:dyDescent="0.25">
      <c r="X88" s="1"/>
    </row>
    <row r="89" spans="24:24" x14ac:dyDescent="0.25">
      <c r="X89" s="1"/>
    </row>
    <row r="90" spans="24:24" x14ac:dyDescent="0.25">
      <c r="X90" s="1"/>
    </row>
    <row r="91" spans="24:24" x14ac:dyDescent="0.25">
      <c r="X91" s="1"/>
    </row>
    <row r="92" spans="24:24" x14ac:dyDescent="0.25">
      <c r="X92" s="1"/>
    </row>
    <row r="93" spans="24:24" x14ac:dyDescent="0.25">
      <c r="X93" s="1"/>
    </row>
    <row r="94" spans="24:24" x14ac:dyDescent="0.25">
      <c r="X94" s="1"/>
    </row>
    <row r="95" spans="24:24" x14ac:dyDescent="0.25">
      <c r="X95" s="1"/>
    </row>
    <row r="96" spans="24:24" x14ac:dyDescent="0.25">
      <c r="X96" s="1"/>
    </row>
    <row r="97" spans="24:24" x14ac:dyDescent="0.25">
      <c r="X97" s="1"/>
    </row>
    <row r="98" spans="24:24" x14ac:dyDescent="0.25">
      <c r="X98" s="1"/>
    </row>
    <row r="99" spans="24:24" x14ac:dyDescent="0.25">
      <c r="X99" s="1"/>
    </row>
    <row r="100" spans="24:24" x14ac:dyDescent="0.25">
      <c r="X100" s="1"/>
    </row>
    <row r="101" spans="24:24" x14ac:dyDescent="0.25">
      <c r="X101" s="1"/>
    </row>
    <row r="102" spans="24:24" x14ac:dyDescent="0.25">
      <c r="X102" s="1"/>
    </row>
    <row r="103" spans="24:24" x14ac:dyDescent="0.25">
      <c r="X103" s="1"/>
    </row>
  </sheetData>
  <hyperlinks>
    <hyperlink ref="A1" location="'TOC Gallery'!A1" tooltip="Go To: Table of Contents" display="'TOC Gallery'!A1" xr:uid="{3CB59F56-64B1-4E7A-B758-8CBCCAE6F91A}"/>
  </hyperlinks>
  <pageMargins left="0.7" right="0.7" top="0.75" bottom="0.75" header="0.3" footer="0.3"/>
  <ignoredErrors>
    <ignoredError sqref="P1:P1048576" formula="1"/>
  </ignoredErrors>
  <drawing r:id="rId1"/>
  <legacyDrawing r:id="rId2"/>
  <mc:AlternateContent xmlns:mc="http://schemas.openxmlformats.org/markup-compatibility/2006">
    <mc:Choice Requires="x14">
      <controls>
        <mc:AlternateContent xmlns:mc="http://schemas.openxmlformats.org/markup-compatibility/2006">
          <mc:Choice Requires="x14">
            <control shapeId="9224" r:id="rId3" name="Spinner 8">
              <controlPr defaultSize="0" autoPict="0">
                <anchor moveWithCells="1" sizeWithCells="1">
                  <from>
                    <xdr:col>4</xdr:col>
                    <xdr:colOff>285750</xdr:colOff>
                    <xdr:row>1</xdr:row>
                    <xdr:rowOff>104775</xdr:rowOff>
                  </from>
                  <to>
                    <xdr:col>4</xdr:col>
                    <xdr:colOff>457200</xdr:colOff>
                    <xdr:row>3</xdr:row>
                    <xdr:rowOff>9525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BACCB-9211-45C4-A66C-39704E94A4EE}">
  <dimension ref="A1:A8"/>
  <sheetViews>
    <sheetView workbookViewId="0">
      <selection sqref="A1:A8"/>
    </sheetView>
  </sheetViews>
  <sheetFormatPr defaultRowHeight="15" x14ac:dyDescent="0.25"/>
  <sheetData>
    <row r="1" spans="1:1" x14ac:dyDescent="0.25">
      <c r="A1" t="s">
        <v>56</v>
      </c>
    </row>
    <row r="2" spans="1:1" x14ac:dyDescent="0.25">
      <c r="A2" t="s">
        <v>61</v>
      </c>
    </row>
    <row r="3" spans="1:1" x14ac:dyDescent="0.25">
      <c r="A3" t="s">
        <v>62</v>
      </c>
    </row>
    <row r="4" spans="1:1" x14ac:dyDescent="0.25">
      <c r="A4" t="s">
        <v>63</v>
      </c>
    </row>
    <row r="5" spans="1:1" x14ac:dyDescent="0.25">
      <c r="A5" t="s">
        <v>57</v>
      </c>
    </row>
    <row r="6" spans="1:1" x14ac:dyDescent="0.25">
      <c r="A6" t="s">
        <v>58</v>
      </c>
    </row>
    <row r="7" spans="1:1" x14ac:dyDescent="0.25">
      <c r="A7" t="s">
        <v>59</v>
      </c>
    </row>
    <row r="8" spans="1:1" x14ac:dyDescent="0.25">
      <c r="A8" t="s">
        <v>60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93609-5A13-4CD6-86AC-3C2AA26B4ED8}">
  <sheetPr codeName="Sheet7"/>
  <dimension ref="A1:Q103"/>
  <sheetViews>
    <sheetView workbookViewId="0"/>
  </sheetViews>
  <sheetFormatPr defaultRowHeight="15" x14ac:dyDescent="0.25"/>
  <cols>
    <col min="1" max="1" width="2.7109375" customWidth="1"/>
    <col min="16" max="16" width="10.28515625" bestFit="1" customWidth="1"/>
  </cols>
  <sheetData>
    <row r="1" spans="1:17" x14ac:dyDescent="0.25">
      <c r="A1" s="15">
        <v>3</v>
      </c>
      <c r="B1" s="2" t="s">
        <v>36</v>
      </c>
      <c r="G1" s="2" t="s">
        <v>1</v>
      </c>
    </row>
    <row r="2" spans="1:17" x14ac:dyDescent="0.25">
      <c r="H2" s="2" t="s">
        <v>5</v>
      </c>
      <c r="J2" s="2" t="s">
        <v>40</v>
      </c>
      <c r="L2" s="2" t="s">
        <v>13</v>
      </c>
      <c r="P2" s="2" t="s">
        <v>37</v>
      </c>
      <c r="Q2" s="7">
        <v>0.65</v>
      </c>
    </row>
    <row r="3" spans="1:17" x14ac:dyDescent="0.25">
      <c r="G3" s="2" t="s">
        <v>14</v>
      </c>
      <c r="H3" s="2" t="s">
        <v>15</v>
      </c>
      <c r="I3" s="2" t="s">
        <v>16</v>
      </c>
      <c r="J3" s="2" t="s">
        <v>15</v>
      </c>
      <c r="K3" s="2" t="s">
        <v>16</v>
      </c>
      <c r="L3" s="2" t="s">
        <v>15</v>
      </c>
      <c r="M3" s="2" t="s">
        <v>16</v>
      </c>
      <c r="N3" s="2" t="s">
        <v>17</v>
      </c>
      <c r="O3" s="2"/>
      <c r="P3" s="2" t="s">
        <v>38</v>
      </c>
      <c r="Q3">
        <f>Q2*100</f>
        <v>65</v>
      </c>
    </row>
    <row r="4" spans="1:17" x14ac:dyDescent="0.25">
      <c r="G4" cm="1">
        <f t="array" ref="G4:G103">_xlfn.SEQUENCE(100)</f>
        <v>1</v>
      </c>
      <c r="H4">
        <v>1</v>
      </c>
      <c r="I4">
        <v>1</v>
      </c>
      <c r="J4">
        <f t="shared" ref="J4:J35" si="0">IF($G4&lt;=$Q$3,H4,NA())</f>
        <v>1</v>
      </c>
      <c r="K4">
        <f t="shared" ref="K4:K35" si="1">IF($G4&lt;=$Q$3,I4,NA())</f>
        <v>1</v>
      </c>
      <c r="L4" t="e">
        <f t="shared" ref="L4:L35" si="2">IF($G4=$Q$4,H4,NA())</f>
        <v>#N/A</v>
      </c>
      <c r="M4" t="e">
        <f t="shared" ref="M4:M35" si="3">IF($G4=$Q$4,I4,NA())</f>
        <v>#N/A</v>
      </c>
      <c r="N4" s="1" t="e">
        <f t="shared" ref="N4:N35" si="4">IF(NOT(ISERROR(M4)),$Q$2,NA())</f>
        <v>#N/A</v>
      </c>
      <c r="O4" s="1"/>
      <c r="P4" s="2" t="s">
        <v>39</v>
      </c>
      <c r="Q4">
        <f>ROUNDUP(Q3,-1)</f>
        <v>70</v>
      </c>
    </row>
    <row r="5" spans="1:17" x14ac:dyDescent="0.25">
      <c r="G5">
        <v>2</v>
      </c>
      <c r="H5">
        <v>2</v>
      </c>
      <c r="I5">
        <v>1</v>
      </c>
      <c r="J5">
        <f t="shared" si="0"/>
        <v>2</v>
      </c>
      <c r="K5">
        <f t="shared" si="1"/>
        <v>1</v>
      </c>
      <c r="L5" t="e">
        <f t="shared" si="2"/>
        <v>#N/A</v>
      </c>
      <c r="M5" t="e">
        <f t="shared" si="3"/>
        <v>#N/A</v>
      </c>
      <c r="N5" s="1" t="e">
        <f t="shared" si="4"/>
        <v>#N/A</v>
      </c>
      <c r="O5" s="1"/>
    </row>
    <row r="6" spans="1:17" x14ac:dyDescent="0.25">
      <c r="G6">
        <v>3</v>
      </c>
      <c r="H6">
        <v>3</v>
      </c>
      <c r="I6">
        <v>1</v>
      </c>
      <c r="J6">
        <f t="shared" si="0"/>
        <v>3</v>
      </c>
      <c r="K6">
        <f t="shared" si="1"/>
        <v>1</v>
      </c>
      <c r="L6" t="e">
        <f t="shared" si="2"/>
        <v>#N/A</v>
      </c>
      <c r="M6" t="e">
        <f t="shared" si="3"/>
        <v>#N/A</v>
      </c>
      <c r="N6" s="1" t="e">
        <f t="shared" si="4"/>
        <v>#N/A</v>
      </c>
      <c r="O6" s="1"/>
    </row>
    <row r="7" spans="1:17" x14ac:dyDescent="0.25">
      <c r="G7">
        <v>4</v>
      </c>
      <c r="H7">
        <v>4</v>
      </c>
      <c r="I7">
        <v>1</v>
      </c>
      <c r="J7">
        <f t="shared" si="0"/>
        <v>4</v>
      </c>
      <c r="K7">
        <f t="shared" si="1"/>
        <v>1</v>
      </c>
      <c r="L7" t="e">
        <f t="shared" si="2"/>
        <v>#N/A</v>
      </c>
      <c r="M7" t="e">
        <f t="shared" si="3"/>
        <v>#N/A</v>
      </c>
      <c r="N7" s="1" t="e">
        <f t="shared" si="4"/>
        <v>#N/A</v>
      </c>
      <c r="O7" s="1"/>
    </row>
    <row r="8" spans="1:17" x14ac:dyDescent="0.25">
      <c r="G8">
        <v>5</v>
      </c>
      <c r="H8">
        <v>5</v>
      </c>
      <c r="I8">
        <v>1</v>
      </c>
      <c r="J8">
        <f t="shared" si="0"/>
        <v>5</v>
      </c>
      <c r="K8">
        <f t="shared" si="1"/>
        <v>1</v>
      </c>
      <c r="L8" t="e">
        <f t="shared" si="2"/>
        <v>#N/A</v>
      </c>
      <c r="M8" t="e">
        <f t="shared" si="3"/>
        <v>#N/A</v>
      </c>
      <c r="N8" s="1" t="e">
        <f t="shared" si="4"/>
        <v>#N/A</v>
      </c>
      <c r="O8" s="1"/>
    </row>
    <row r="9" spans="1:17" x14ac:dyDescent="0.25">
      <c r="G9">
        <v>6</v>
      </c>
      <c r="H9">
        <v>6</v>
      </c>
      <c r="I9">
        <v>1</v>
      </c>
      <c r="J9">
        <f t="shared" si="0"/>
        <v>6</v>
      </c>
      <c r="K9">
        <f t="shared" si="1"/>
        <v>1</v>
      </c>
      <c r="L9" t="e">
        <f t="shared" si="2"/>
        <v>#N/A</v>
      </c>
      <c r="M9" t="e">
        <f t="shared" si="3"/>
        <v>#N/A</v>
      </c>
      <c r="N9" s="1" t="e">
        <f t="shared" si="4"/>
        <v>#N/A</v>
      </c>
      <c r="O9" s="1"/>
    </row>
    <row r="10" spans="1:17" x14ac:dyDescent="0.25">
      <c r="G10">
        <v>7</v>
      </c>
      <c r="H10">
        <v>7</v>
      </c>
      <c r="I10">
        <v>1</v>
      </c>
      <c r="J10">
        <f t="shared" si="0"/>
        <v>7</v>
      </c>
      <c r="K10">
        <f t="shared" si="1"/>
        <v>1</v>
      </c>
      <c r="L10" t="e">
        <f t="shared" si="2"/>
        <v>#N/A</v>
      </c>
      <c r="M10" t="e">
        <f t="shared" si="3"/>
        <v>#N/A</v>
      </c>
      <c r="N10" s="1" t="e">
        <f t="shared" si="4"/>
        <v>#N/A</v>
      </c>
      <c r="O10" s="1"/>
    </row>
    <row r="11" spans="1:17" x14ac:dyDescent="0.25">
      <c r="G11">
        <v>8</v>
      </c>
      <c r="H11">
        <v>8</v>
      </c>
      <c r="I11">
        <v>1</v>
      </c>
      <c r="J11">
        <f t="shared" si="0"/>
        <v>8</v>
      </c>
      <c r="K11">
        <f t="shared" si="1"/>
        <v>1</v>
      </c>
      <c r="L11" t="e">
        <f t="shared" si="2"/>
        <v>#N/A</v>
      </c>
      <c r="M11" t="e">
        <f t="shared" si="3"/>
        <v>#N/A</v>
      </c>
      <c r="N11" s="1" t="e">
        <f t="shared" si="4"/>
        <v>#N/A</v>
      </c>
      <c r="O11" s="1"/>
    </row>
    <row r="12" spans="1:17" x14ac:dyDescent="0.25">
      <c r="G12">
        <v>9</v>
      </c>
      <c r="H12">
        <v>9</v>
      </c>
      <c r="I12">
        <v>1</v>
      </c>
      <c r="J12">
        <f t="shared" si="0"/>
        <v>9</v>
      </c>
      <c r="K12">
        <f t="shared" si="1"/>
        <v>1</v>
      </c>
      <c r="L12" t="e">
        <f t="shared" si="2"/>
        <v>#N/A</v>
      </c>
      <c r="M12" t="e">
        <f t="shared" si="3"/>
        <v>#N/A</v>
      </c>
      <c r="N12" s="1" t="e">
        <f t="shared" si="4"/>
        <v>#N/A</v>
      </c>
      <c r="O12" s="1"/>
    </row>
    <row r="13" spans="1:17" x14ac:dyDescent="0.25">
      <c r="G13">
        <v>10</v>
      </c>
      <c r="H13">
        <v>10</v>
      </c>
      <c r="I13">
        <v>1</v>
      </c>
      <c r="J13">
        <f t="shared" si="0"/>
        <v>10</v>
      </c>
      <c r="K13">
        <f t="shared" si="1"/>
        <v>1</v>
      </c>
      <c r="L13" t="e">
        <f t="shared" si="2"/>
        <v>#N/A</v>
      </c>
      <c r="M13" t="e">
        <f t="shared" si="3"/>
        <v>#N/A</v>
      </c>
      <c r="N13" s="1" t="e">
        <f t="shared" si="4"/>
        <v>#N/A</v>
      </c>
      <c r="O13" s="1"/>
    </row>
    <row r="14" spans="1:17" x14ac:dyDescent="0.25">
      <c r="G14">
        <v>11</v>
      </c>
      <c r="H14">
        <f>H4</f>
        <v>1</v>
      </c>
      <c r="I14">
        <f>I4+1</f>
        <v>2</v>
      </c>
      <c r="J14">
        <f t="shared" si="0"/>
        <v>1</v>
      </c>
      <c r="K14">
        <f t="shared" si="1"/>
        <v>2</v>
      </c>
      <c r="L14" t="e">
        <f t="shared" si="2"/>
        <v>#N/A</v>
      </c>
      <c r="M14" t="e">
        <f t="shared" si="3"/>
        <v>#N/A</v>
      </c>
      <c r="N14" s="1" t="e">
        <f t="shared" si="4"/>
        <v>#N/A</v>
      </c>
      <c r="O14" s="1"/>
    </row>
    <row r="15" spans="1:17" x14ac:dyDescent="0.25">
      <c r="G15">
        <v>12</v>
      </c>
      <c r="H15">
        <f t="shared" ref="H15:H78" si="5">H5</f>
        <v>2</v>
      </c>
      <c r="I15">
        <f t="shared" ref="I15:I78" si="6">I5+1</f>
        <v>2</v>
      </c>
      <c r="J15">
        <f t="shared" si="0"/>
        <v>2</v>
      </c>
      <c r="K15">
        <f t="shared" si="1"/>
        <v>2</v>
      </c>
      <c r="L15" t="e">
        <f t="shared" si="2"/>
        <v>#N/A</v>
      </c>
      <c r="M15" t="e">
        <f t="shared" si="3"/>
        <v>#N/A</v>
      </c>
      <c r="N15" s="1" t="e">
        <f t="shared" si="4"/>
        <v>#N/A</v>
      </c>
      <c r="O15" s="1"/>
    </row>
    <row r="16" spans="1:17" x14ac:dyDescent="0.25">
      <c r="G16">
        <v>13</v>
      </c>
      <c r="H16">
        <f t="shared" si="5"/>
        <v>3</v>
      </c>
      <c r="I16">
        <f t="shared" si="6"/>
        <v>2</v>
      </c>
      <c r="J16">
        <f t="shared" si="0"/>
        <v>3</v>
      </c>
      <c r="K16">
        <f t="shared" si="1"/>
        <v>2</v>
      </c>
      <c r="L16" t="e">
        <f t="shared" si="2"/>
        <v>#N/A</v>
      </c>
      <c r="M16" t="e">
        <f t="shared" si="3"/>
        <v>#N/A</v>
      </c>
      <c r="N16" s="1" t="e">
        <f t="shared" si="4"/>
        <v>#N/A</v>
      </c>
      <c r="O16" s="1"/>
    </row>
    <row r="17" spans="7:15" x14ac:dyDescent="0.25">
      <c r="G17">
        <v>14</v>
      </c>
      <c r="H17">
        <f t="shared" si="5"/>
        <v>4</v>
      </c>
      <c r="I17">
        <f t="shared" si="6"/>
        <v>2</v>
      </c>
      <c r="J17">
        <f t="shared" si="0"/>
        <v>4</v>
      </c>
      <c r="K17">
        <f t="shared" si="1"/>
        <v>2</v>
      </c>
      <c r="L17" t="e">
        <f t="shared" si="2"/>
        <v>#N/A</v>
      </c>
      <c r="M17" t="e">
        <f t="shared" si="3"/>
        <v>#N/A</v>
      </c>
      <c r="N17" s="1" t="e">
        <f t="shared" si="4"/>
        <v>#N/A</v>
      </c>
      <c r="O17" s="1"/>
    </row>
    <row r="18" spans="7:15" x14ac:dyDescent="0.25">
      <c r="G18">
        <v>15</v>
      </c>
      <c r="H18">
        <f t="shared" si="5"/>
        <v>5</v>
      </c>
      <c r="I18">
        <f t="shared" si="6"/>
        <v>2</v>
      </c>
      <c r="J18">
        <f t="shared" si="0"/>
        <v>5</v>
      </c>
      <c r="K18">
        <f t="shared" si="1"/>
        <v>2</v>
      </c>
      <c r="L18" t="e">
        <f t="shared" si="2"/>
        <v>#N/A</v>
      </c>
      <c r="M18" t="e">
        <f t="shared" si="3"/>
        <v>#N/A</v>
      </c>
      <c r="N18" s="1" t="e">
        <f t="shared" si="4"/>
        <v>#N/A</v>
      </c>
      <c r="O18" s="1"/>
    </row>
    <row r="19" spans="7:15" x14ac:dyDescent="0.25">
      <c r="G19">
        <v>16</v>
      </c>
      <c r="H19">
        <f t="shared" si="5"/>
        <v>6</v>
      </c>
      <c r="I19">
        <f t="shared" si="6"/>
        <v>2</v>
      </c>
      <c r="J19">
        <f t="shared" si="0"/>
        <v>6</v>
      </c>
      <c r="K19">
        <f t="shared" si="1"/>
        <v>2</v>
      </c>
      <c r="L19" t="e">
        <f t="shared" si="2"/>
        <v>#N/A</v>
      </c>
      <c r="M19" t="e">
        <f t="shared" si="3"/>
        <v>#N/A</v>
      </c>
      <c r="N19" s="1" t="e">
        <f t="shared" si="4"/>
        <v>#N/A</v>
      </c>
      <c r="O19" s="1"/>
    </row>
    <row r="20" spans="7:15" x14ac:dyDescent="0.25">
      <c r="G20">
        <v>17</v>
      </c>
      <c r="H20">
        <f t="shared" si="5"/>
        <v>7</v>
      </c>
      <c r="I20">
        <f t="shared" si="6"/>
        <v>2</v>
      </c>
      <c r="J20">
        <f t="shared" si="0"/>
        <v>7</v>
      </c>
      <c r="K20">
        <f t="shared" si="1"/>
        <v>2</v>
      </c>
      <c r="L20" t="e">
        <f t="shared" si="2"/>
        <v>#N/A</v>
      </c>
      <c r="M20" t="e">
        <f t="shared" si="3"/>
        <v>#N/A</v>
      </c>
      <c r="N20" s="1" t="e">
        <f t="shared" si="4"/>
        <v>#N/A</v>
      </c>
      <c r="O20" s="1"/>
    </row>
    <row r="21" spans="7:15" x14ac:dyDescent="0.25">
      <c r="G21">
        <v>18</v>
      </c>
      <c r="H21">
        <f t="shared" si="5"/>
        <v>8</v>
      </c>
      <c r="I21">
        <f t="shared" si="6"/>
        <v>2</v>
      </c>
      <c r="J21">
        <f t="shared" si="0"/>
        <v>8</v>
      </c>
      <c r="K21">
        <f t="shared" si="1"/>
        <v>2</v>
      </c>
      <c r="L21" t="e">
        <f t="shared" si="2"/>
        <v>#N/A</v>
      </c>
      <c r="M21" t="e">
        <f t="shared" si="3"/>
        <v>#N/A</v>
      </c>
      <c r="N21" s="1" t="e">
        <f t="shared" si="4"/>
        <v>#N/A</v>
      </c>
      <c r="O21" s="1"/>
    </row>
    <row r="22" spans="7:15" x14ac:dyDescent="0.25">
      <c r="G22">
        <v>19</v>
      </c>
      <c r="H22">
        <f t="shared" si="5"/>
        <v>9</v>
      </c>
      <c r="I22">
        <f t="shared" si="6"/>
        <v>2</v>
      </c>
      <c r="J22">
        <f t="shared" si="0"/>
        <v>9</v>
      </c>
      <c r="K22">
        <f t="shared" si="1"/>
        <v>2</v>
      </c>
      <c r="L22" t="e">
        <f t="shared" si="2"/>
        <v>#N/A</v>
      </c>
      <c r="M22" t="e">
        <f t="shared" si="3"/>
        <v>#N/A</v>
      </c>
      <c r="N22" s="1" t="e">
        <f t="shared" si="4"/>
        <v>#N/A</v>
      </c>
      <c r="O22" s="1"/>
    </row>
    <row r="23" spans="7:15" x14ac:dyDescent="0.25">
      <c r="G23">
        <v>20</v>
      </c>
      <c r="H23">
        <f t="shared" si="5"/>
        <v>10</v>
      </c>
      <c r="I23">
        <f t="shared" si="6"/>
        <v>2</v>
      </c>
      <c r="J23">
        <f t="shared" si="0"/>
        <v>10</v>
      </c>
      <c r="K23">
        <f t="shared" si="1"/>
        <v>2</v>
      </c>
      <c r="L23" t="e">
        <f t="shared" si="2"/>
        <v>#N/A</v>
      </c>
      <c r="M23" t="e">
        <f t="shared" si="3"/>
        <v>#N/A</v>
      </c>
      <c r="N23" s="1" t="e">
        <f t="shared" si="4"/>
        <v>#N/A</v>
      </c>
      <c r="O23" s="1"/>
    </row>
    <row r="24" spans="7:15" x14ac:dyDescent="0.25">
      <c r="G24">
        <v>21</v>
      </c>
      <c r="H24">
        <f t="shared" si="5"/>
        <v>1</v>
      </c>
      <c r="I24">
        <f t="shared" si="6"/>
        <v>3</v>
      </c>
      <c r="J24">
        <f t="shared" si="0"/>
        <v>1</v>
      </c>
      <c r="K24">
        <f t="shared" si="1"/>
        <v>3</v>
      </c>
      <c r="L24" t="e">
        <f t="shared" si="2"/>
        <v>#N/A</v>
      </c>
      <c r="M24" t="e">
        <f t="shared" si="3"/>
        <v>#N/A</v>
      </c>
      <c r="N24" s="1" t="e">
        <f t="shared" si="4"/>
        <v>#N/A</v>
      </c>
      <c r="O24" s="1"/>
    </row>
    <row r="25" spans="7:15" x14ac:dyDescent="0.25">
      <c r="G25">
        <v>22</v>
      </c>
      <c r="H25">
        <f t="shared" si="5"/>
        <v>2</v>
      </c>
      <c r="I25">
        <f t="shared" si="6"/>
        <v>3</v>
      </c>
      <c r="J25">
        <f t="shared" si="0"/>
        <v>2</v>
      </c>
      <c r="K25">
        <f t="shared" si="1"/>
        <v>3</v>
      </c>
      <c r="L25" t="e">
        <f t="shared" si="2"/>
        <v>#N/A</v>
      </c>
      <c r="M25" t="e">
        <f t="shared" si="3"/>
        <v>#N/A</v>
      </c>
      <c r="N25" s="1" t="e">
        <f t="shared" si="4"/>
        <v>#N/A</v>
      </c>
      <c r="O25" s="1"/>
    </row>
    <row r="26" spans="7:15" x14ac:dyDescent="0.25">
      <c r="G26">
        <v>23</v>
      </c>
      <c r="H26">
        <f t="shared" si="5"/>
        <v>3</v>
      </c>
      <c r="I26">
        <f t="shared" si="6"/>
        <v>3</v>
      </c>
      <c r="J26">
        <f t="shared" si="0"/>
        <v>3</v>
      </c>
      <c r="K26">
        <f t="shared" si="1"/>
        <v>3</v>
      </c>
      <c r="L26" t="e">
        <f t="shared" si="2"/>
        <v>#N/A</v>
      </c>
      <c r="M26" t="e">
        <f t="shared" si="3"/>
        <v>#N/A</v>
      </c>
      <c r="N26" s="1" t="e">
        <f t="shared" si="4"/>
        <v>#N/A</v>
      </c>
      <c r="O26" s="1"/>
    </row>
    <row r="27" spans="7:15" x14ac:dyDescent="0.25">
      <c r="G27">
        <v>24</v>
      </c>
      <c r="H27">
        <f t="shared" si="5"/>
        <v>4</v>
      </c>
      <c r="I27">
        <f t="shared" si="6"/>
        <v>3</v>
      </c>
      <c r="J27">
        <f t="shared" si="0"/>
        <v>4</v>
      </c>
      <c r="K27">
        <f t="shared" si="1"/>
        <v>3</v>
      </c>
      <c r="L27" t="e">
        <f t="shared" si="2"/>
        <v>#N/A</v>
      </c>
      <c r="M27" t="e">
        <f t="shared" si="3"/>
        <v>#N/A</v>
      </c>
      <c r="N27" s="1" t="e">
        <f t="shared" si="4"/>
        <v>#N/A</v>
      </c>
      <c r="O27" s="1"/>
    </row>
    <row r="28" spans="7:15" x14ac:dyDescent="0.25">
      <c r="G28">
        <v>25</v>
      </c>
      <c r="H28">
        <f t="shared" si="5"/>
        <v>5</v>
      </c>
      <c r="I28">
        <f t="shared" si="6"/>
        <v>3</v>
      </c>
      <c r="J28">
        <f t="shared" si="0"/>
        <v>5</v>
      </c>
      <c r="K28">
        <f t="shared" si="1"/>
        <v>3</v>
      </c>
      <c r="L28" t="e">
        <f t="shared" si="2"/>
        <v>#N/A</v>
      </c>
      <c r="M28" t="e">
        <f t="shared" si="3"/>
        <v>#N/A</v>
      </c>
      <c r="N28" s="1" t="e">
        <f t="shared" si="4"/>
        <v>#N/A</v>
      </c>
      <c r="O28" s="1"/>
    </row>
    <row r="29" spans="7:15" x14ac:dyDescent="0.25">
      <c r="G29">
        <v>26</v>
      </c>
      <c r="H29">
        <f t="shared" si="5"/>
        <v>6</v>
      </c>
      <c r="I29">
        <f t="shared" si="6"/>
        <v>3</v>
      </c>
      <c r="J29">
        <f t="shared" si="0"/>
        <v>6</v>
      </c>
      <c r="K29">
        <f t="shared" si="1"/>
        <v>3</v>
      </c>
      <c r="L29" t="e">
        <f t="shared" si="2"/>
        <v>#N/A</v>
      </c>
      <c r="M29" t="e">
        <f t="shared" si="3"/>
        <v>#N/A</v>
      </c>
      <c r="N29" s="1" t="e">
        <f t="shared" si="4"/>
        <v>#N/A</v>
      </c>
      <c r="O29" s="1"/>
    </row>
    <row r="30" spans="7:15" x14ac:dyDescent="0.25">
      <c r="G30">
        <v>27</v>
      </c>
      <c r="H30">
        <f t="shared" si="5"/>
        <v>7</v>
      </c>
      <c r="I30">
        <f t="shared" si="6"/>
        <v>3</v>
      </c>
      <c r="J30">
        <f t="shared" si="0"/>
        <v>7</v>
      </c>
      <c r="K30">
        <f t="shared" si="1"/>
        <v>3</v>
      </c>
      <c r="L30" t="e">
        <f t="shared" si="2"/>
        <v>#N/A</v>
      </c>
      <c r="M30" t="e">
        <f t="shared" si="3"/>
        <v>#N/A</v>
      </c>
      <c r="N30" s="1" t="e">
        <f t="shared" si="4"/>
        <v>#N/A</v>
      </c>
      <c r="O30" s="1"/>
    </row>
    <row r="31" spans="7:15" x14ac:dyDescent="0.25">
      <c r="G31">
        <v>28</v>
      </c>
      <c r="H31">
        <f t="shared" si="5"/>
        <v>8</v>
      </c>
      <c r="I31">
        <f t="shared" si="6"/>
        <v>3</v>
      </c>
      <c r="J31">
        <f t="shared" si="0"/>
        <v>8</v>
      </c>
      <c r="K31">
        <f t="shared" si="1"/>
        <v>3</v>
      </c>
      <c r="L31" t="e">
        <f t="shared" si="2"/>
        <v>#N/A</v>
      </c>
      <c r="M31" t="e">
        <f t="shared" si="3"/>
        <v>#N/A</v>
      </c>
      <c r="N31" s="1" t="e">
        <f t="shared" si="4"/>
        <v>#N/A</v>
      </c>
      <c r="O31" s="1"/>
    </row>
    <row r="32" spans="7:15" x14ac:dyDescent="0.25">
      <c r="G32">
        <v>29</v>
      </c>
      <c r="H32">
        <f t="shared" si="5"/>
        <v>9</v>
      </c>
      <c r="I32">
        <f t="shared" si="6"/>
        <v>3</v>
      </c>
      <c r="J32">
        <f t="shared" si="0"/>
        <v>9</v>
      </c>
      <c r="K32">
        <f t="shared" si="1"/>
        <v>3</v>
      </c>
      <c r="L32" t="e">
        <f t="shared" si="2"/>
        <v>#N/A</v>
      </c>
      <c r="M32" t="e">
        <f t="shared" si="3"/>
        <v>#N/A</v>
      </c>
      <c r="N32" s="1" t="e">
        <f t="shared" si="4"/>
        <v>#N/A</v>
      </c>
      <c r="O32" s="1"/>
    </row>
    <row r="33" spans="7:15" x14ac:dyDescent="0.25">
      <c r="G33">
        <v>30</v>
      </c>
      <c r="H33">
        <f t="shared" si="5"/>
        <v>10</v>
      </c>
      <c r="I33">
        <f t="shared" si="6"/>
        <v>3</v>
      </c>
      <c r="J33">
        <f t="shared" si="0"/>
        <v>10</v>
      </c>
      <c r="K33">
        <f t="shared" si="1"/>
        <v>3</v>
      </c>
      <c r="L33" t="e">
        <f t="shared" si="2"/>
        <v>#N/A</v>
      </c>
      <c r="M33" t="e">
        <f t="shared" si="3"/>
        <v>#N/A</v>
      </c>
      <c r="N33" s="1" t="e">
        <f t="shared" si="4"/>
        <v>#N/A</v>
      </c>
      <c r="O33" s="1"/>
    </row>
    <row r="34" spans="7:15" x14ac:dyDescent="0.25">
      <c r="G34">
        <v>31</v>
      </c>
      <c r="H34">
        <f t="shared" si="5"/>
        <v>1</v>
      </c>
      <c r="I34">
        <f t="shared" si="6"/>
        <v>4</v>
      </c>
      <c r="J34">
        <f t="shared" si="0"/>
        <v>1</v>
      </c>
      <c r="K34">
        <f t="shared" si="1"/>
        <v>4</v>
      </c>
      <c r="L34" t="e">
        <f t="shared" si="2"/>
        <v>#N/A</v>
      </c>
      <c r="M34" t="e">
        <f t="shared" si="3"/>
        <v>#N/A</v>
      </c>
      <c r="N34" s="1" t="e">
        <f t="shared" si="4"/>
        <v>#N/A</v>
      </c>
      <c r="O34" s="1"/>
    </row>
    <row r="35" spans="7:15" x14ac:dyDescent="0.25">
      <c r="G35">
        <v>32</v>
      </c>
      <c r="H35">
        <f t="shared" si="5"/>
        <v>2</v>
      </c>
      <c r="I35">
        <f t="shared" si="6"/>
        <v>4</v>
      </c>
      <c r="J35">
        <f t="shared" si="0"/>
        <v>2</v>
      </c>
      <c r="K35">
        <f t="shared" si="1"/>
        <v>4</v>
      </c>
      <c r="L35" t="e">
        <f t="shared" si="2"/>
        <v>#N/A</v>
      </c>
      <c r="M35" t="e">
        <f t="shared" si="3"/>
        <v>#N/A</v>
      </c>
      <c r="N35" s="1" t="e">
        <f t="shared" si="4"/>
        <v>#N/A</v>
      </c>
      <c r="O35" s="1"/>
    </row>
    <row r="36" spans="7:15" x14ac:dyDescent="0.25">
      <c r="G36">
        <v>33</v>
      </c>
      <c r="H36">
        <f t="shared" si="5"/>
        <v>3</v>
      </c>
      <c r="I36">
        <f t="shared" si="6"/>
        <v>4</v>
      </c>
      <c r="J36">
        <f t="shared" ref="J36:J67" si="7">IF($G36&lt;=$Q$3,H36,NA())</f>
        <v>3</v>
      </c>
      <c r="K36">
        <f t="shared" ref="K36:K67" si="8">IF($G36&lt;=$Q$3,I36,NA())</f>
        <v>4</v>
      </c>
      <c r="L36" t="e">
        <f t="shared" ref="L36:L67" si="9">IF($G36=$Q$4,H36,NA())</f>
        <v>#N/A</v>
      </c>
      <c r="M36" t="e">
        <f t="shared" ref="M36:M67" si="10">IF($G36=$Q$4,I36,NA())</f>
        <v>#N/A</v>
      </c>
      <c r="N36" s="1" t="e">
        <f t="shared" ref="N36:N67" si="11">IF(NOT(ISERROR(M36)),$Q$2,NA())</f>
        <v>#N/A</v>
      </c>
      <c r="O36" s="1"/>
    </row>
    <row r="37" spans="7:15" x14ac:dyDescent="0.25">
      <c r="G37">
        <v>34</v>
      </c>
      <c r="H37">
        <f t="shared" si="5"/>
        <v>4</v>
      </c>
      <c r="I37">
        <f t="shared" si="6"/>
        <v>4</v>
      </c>
      <c r="J37">
        <f t="shared" si="7"/>
        <v>4</v>
      </c>
      <c r="K37">
        <f t="shared" si="8"/>
        <v>4</v>
      </c>
      <c r="L37" t="e">
        <f t="shared" si="9"/>
        <v>#N/A</v>
      </c>
      <c r="M37" t="e">
        <f t="shared" si="10"/>
        <v>#N/A</v>
      </c>
      <c r="N37" s="1" t="e">
        <f t="shared" si="11"/>
        <v>#N/A</v>
      </c>
      <c r="O37" s="1"/>
    </row>
    <row r="38" spans="7:15" x14ac:dyDescent="0.25">
      <c r="G38">
        <v>35</v>
      </c>
      <c r="H38">
        <f t="shared" si="5"/>
        <v>5</v>
      </c>
      <c r="I38">
        <f t="shared" si="6"/>
        <v>4</v>
      </c>
      <c r="J38">
        <f t="shared" si="7"/>
        <v>5</v>
      </c>
      <c r="K38">
        <f t="shared" si="8"/>
        <v>4</v>
      </c>
      <c r="L38" t="e">
        <f t="shared" si="9"/>
        <v>#N/A</v>
      </c>
      <c r="M38" t="e">
        <f t="shared" si="10"/>
        <v>#N/A</v>
      </c>
      <c r="N38" s="1" t="e">
        <f t="shared" si="11"/>
        <v>#N/A</v>
      </c>
      <c r="O38" s="1"/>
    </row>
    <row r="39" spans="7:15" x14ac:dyDescent="0.25">
      <c r="G39">
        <v>36</v>
      </c>
      <c r="H39">
        <f t="shared" si="5"/>
        <v>6</v>
      </c>
      <c r="I39">
        <f t="shared" si="6"/>
        <v>4</v>
      </c>
      <c r="J39">
        <f t="shared" si="7"/>
        <v>6</v>
      </c>
      <c r="K39">
        <f t="shared" si="8"/>
        <v>4</v>
      </c>
      <c r="L39" t="e">
        <f t="shared" si="9"/>
        <v>#N/A</v>
      </c>
      <c r="M39" t="e">
        <f t="shared" si="10"/>
        <v>#N/A</v>
      </c>
      <c r="N39" s="1" t="e">
        <f t="shared" si="11"/>
        <v>#N/A</v>
      </c>
      <c r="O39" s="1"/>
    </row>
    <row r="40" spans="7:15" x14ac:dyDescent="0.25">
      <c r="G40">
        <v>37</v>
      </c>
      <c r="H40">
        <f t="shared" si="5"/>
        <v>7</v>
      </c>
      <c r="I40">
        <f t="shared" si="6"/>
        <v>4</v>
      </c>
      <c r="J40">
        <f t="shared" si="7"/>
        <v>7</v>
      </c>
      <c r="K40">
        <f t="shared" si="8"/>
        <v>4</v>
      </c>
      <c r="L40" t="e">
        <f t="shared" si="9"/>
        <v>#N/A</v>
      </c>
      <c r="M40" t="e">
        <f t="shared" si="10"/>
        <v>#N/A</v>
      </c>
      <c r="N40" s="1" t="e">
        <f t="shared" si="11"/>
        <v>#N/A</v>
      </c>
      <c r="O40" s="1"/>
    </row>
    <row r="41" spans="7:15" x14ac:dyDescent="0.25">
      <c r="G41">
        <v>38</v>
      </c>
      <c r="H41">
        <f t="shared" si="5"/>
        <v>8</v>
      </c>
      <c r="I41">
        <f t="shared" si="6"/>
        <v>4</v>
      </c>
      <c r="J41">
        <f t="shared" si="7"/>
        <v>8</v>
      </c>
      <c r="K41">
        <f t="shared" si="8"/>
        <v>4</v>
      </c>
      <c r="L41" t="e">
        <f t="shared" si="9"/>
        <v>#N/A</v>
      </c>
      <c r="M41" t="e">
        <f t="shared" si="10"/>
        <v>#N/A</v>
      </c>
      <c r="N41" s="1" t="e">
        <f t="shared" si="11"/>
        <v>#N/A</v>
      </c>
      <c r="O41" s="1"/>
    </row>
    <row r="42" spans="7:15" x14ac:dyDescent="0.25">
      <c r="G42">
        <v>39</v>
      </c>
      <c r="H42">
        <f t="shared" si="5"/>
        <v>9</v>
      </c>
      <c r="I42">
        <f t="shared" si="6"/>
        <v>4</v>
      </c>
      <c r="J42">
        <f t="shared" si="7"/>
        <v>9</v>
      </c>
      <c r="K42">
        <f t="shared" si="8"/>
        <v>4</v>
      </c>
      <c r="L42" t="e">
        <f t="shared" si="9"/>
        <v>#N/A</v>
      </c>
      <c r="M42" t="e">
        <f t="shared" si="10"/>
        <v>#N/A</v>
      </c>
      <c r="N42" s="1" t="e">
        <f t="shared" si="11"/>
        <v>#N/A</v>
      </c>
      <c r="O42" s="1"/>
    </row>
    <row r="43" spans="7:15" x14ac:dyDescent="0.25">
      <c r="G43">
        <v>40</v>
      </c>
      <c r="H43">
        <f t="shared" si="5"/>
        <v>10</v>
      </c>
      <c r="I43">
        <f t="shared" si="6"/>
        <v>4</v>
      </c>
      <c r="J43">
        <f t="shared" si="7"/>
        <v>10</v>
      </c>
      <c r="K43">
        <f t="shared" si="8"/>
        <v>4</v>
      </c>
      <c r="L43" t="e">
        <f t="shared" si="9"/>
        <v>#N/A</v>
      </c>
      <c r="M43" t="e">
        <f t="shared" si="10"/>
        <v>#N/A</v>
      </c>
      <c r="N43" s="1" t="e">
        <f t="shared" si="11"/>
        <v>#N/A</v>
      </c>
      <c r="O43" s="1"/>
    </row>
    <row r="44" spans="7:15" x14ac:dyDescent="0.25">
      <c r="G44">
        <v>41</v>
      </c>
      <c r="H44">
        <f t="shared" si="5"/>
        <v>1</v>
      </c>
      <c r="I44">
        <f t="shared" si="6"/>
        <v>5</v>
      </c>
      <c r="J44">
        <f t="shared" si="7"/>
        <v>1</v>
      </c>
      <c r="K44">
        <f t="shared" si="8"/>
        <v>5</v>
      </c>
      <c r="L44" t="e">
        <f t="shared" si="9"/>
        <v>#N/A</v>
      </c>
      <c r="M44" t="e">
        <f t="shared" si="10"/>
        <v>#N/A</v>
      </c>
      <c r="N44" s="1" t="e">
        <f t="shared" si="11"/>
        <v>#N/A</v>
      </c>
      <c r="O44" s="1"/>
    </row>
    <row r="45" spans="7:15" x14ac:dyDescent="0.25">
      <c r="G45">
        <v>42</v>
      </c>
      <c r="H45">
        <f t="shared" si="5"/>
        <v>2</v>
      </c>
      <c r="I45">
        <f t="shared" si="6"/>
        <v>5</v>
      </c>
      <c r="J45">
        <f t="shared" si="7"/>
        <v>2</v>
      </c>
      <c r="K45">
        <f t="shared" si="8"/>
        <v>5</v>
      </c>
      <c r="L45" t="e">
        <f t="shared" si="9"/>
        <v>#N/A</v>
      </c>
      <c r="M45" t="e">
        <f t="shared" si="10"/>
        <v>#N/A</v>
      </c>
      <c r="N45" s="1" t="e">
        <f t="shared" si="11"/>
        <v>#N/A</v>
      </c>
      <c r="O45" s="1"/>
    </row>
    <row r="46" spans="7:15" x14ac:dyDescent="0.25">
      <c r="G46">
        <v>43</v>
      </c>
      <c r="H46">
        <f t="shared" si="5"/>
        <v>3</v>
      </c>
      <c r="I46">
        <f t="shared" si="6"/>
        <v>5</v>
      </c>
      <c r="J46">
        <f t="shared" si="7"/>
        <v>3</v>
      </c>
      <c r="K46">
        <f t="shared" si="8"/>
        <v>5</v>
      </c>
      <c r="L46" t="e">
        <f t="shared" si="9"/>
        <v>#N/A</v>
      </c>
      <c r="M46" t="e">
        <f t="shared" si="10"/>
        <v>#N/A</v>
      </c>
      <c r="N46" s="1" t="e">
        <f t="shared" si="11"/>
        <v>#N/A</v>
      </c>
      <c r="O46" s="1"/>
    </row>
    <row r="47" spans="7:15" x14ac:dyDescent="0.25">
      <c r="G47">
        <v>44</v>
      </c>
      <c r="H47">
        <f t="shared" si="5"/>
        <v>4</v>
      </c>
      <c r="I47">
        <f t="shared" si="6"/>
        <v>5</v>
      </c>
      <c r="J47">
        <f t="shared" si="7"/>
        <v>4</v>
      </c>
      <c r="K47">
        <f t="shared" si="8"/>
        <v>5</v>
      </c>
      <c r="L47" t="e">
        <f t="shared" si="9"/>
        <v>#N/A</v>
      </c>
      <c r="M47" t="e">
        <f t="shared" si="10"/>
        <v>#N/A</v>
      </c>
      <c r="N47" s="1" t="e">
        <f t="shared" si="11"/>
        <v>#N/A</v>
      </c>
      <c r="O47" s="1"/>
    </row>
    <row r="48" spans="7:15" x14ac:dyDescent="0.25">
      <c r="G48">
        <v>45</v>
      </c>
      <c r="H48">
        <f t="shared" si="5"/>
        <v>5</v>
      </c>
      <c r="I48">
        <f t="shared" si="6"/>
        <v>5</v>
      </c>
      <c r="J48">
        <f t="shared" si="7"/>
        <v>5</v>
      </c>
      <c r="K48">
        <f t="shared" si="8"/>
        <v>5</v>
      </c>
      <c r="L48" t="e">
        <f t="shared" si="9"/>
        <v>#N/A</v>
      </c>
      <c r="M48" t="e">
        <f t="shared" si="10"/>
        <v>#N/A</v>
      </c>
      <c r="N48" s="1" t="e">
        <f t="shared" si="11"/>
        <v>#N/A</v>
      </c>
      <c r="O48" s="1"/>
    </row>
    <row r="49" spans="7:15" x14ac:dyDescent="0.25">
      <c r="G49">
        <v>46</v>
      </c>
      <c r="H49">
        <f t="shared" si="5"/>
        <v>6</v>
      </c>
      <c r="I49">
        <f t="shared" si="6"/>
        <v>5</v>
      </c>
      <c r="J49">
        <f t="shared" si="7"/>
        <v>6</v>
      </c>
      <c r="K49">
        <f t="shared" si="8"/>
        <v>5</v>
      </c>
      <c r="L49" t="e">
        <f t="shared" si="9"/>
        <v>#N/A</v>
      </c>
      <c r="M49" t="e">
        <f t="shared" si="10"/>
        <v>#N/A</v>
      </c>
      <c r="N49" s="1" t="e">
        <f t="shared" si="11"/>
        <v>#N/A</v>
      </c>
      <c r="O49" s="1"/>
    </row>
    <row r="50" spans="7:15" x14ac:dyDescent="0.25">
      <c r="G50">
        <v>47</v>
      </c>
      <c r="H50">
        <f t="shared" si="5"/>
        <v>7</v>
      </c>
      <c r="I50">
        <f t="shared" si="6"/>
        <v>5</v>
      </c>
      <c r="J50">
        <f t="shared" si="7"/>
        <v>7</v>
      </c>
      <c r="K50">
        <f t="shared" si="8"/>
        <v>5</v>
      </c>
      <c r="L50" t="e">
        <f t="shared" si="9"/>
        <v>#N/A</v>
      </c>
      <c r="M50" t="e">
        <f t="shared" si="10"/>
        <v>#N/A</v>
      </c>
      <c r="N50" s="1" t="e">
        <f t="shared" si="11"/>
        <v>#N/A</v>
      </c>
      <c r="O50" s="1"/>
    </row>
    <row r="51" spans="7:15" x14ac:dyDescent="0.25">
      <c r="G51">
        <v>48</v>
      </c>
      <c r="H51">
        <f t="shared" si="5"/>
        <v>8</v>
      </c>
      <c r="I51">
        <f t="shared" si="6"/>
        <v>5</v>
      </c>
      <c r="J51">
        <f t="shared" si="7"/>
        <v>8</v>
      </c>
      <c r="K51">
        <f t="shared" si="8"/>
        <v>5</v>
      </c>
      <c r="L51" t="e">
        <f t="shared" si="9"/>
        <v>#N/A</v>
      </c>
      <c r="M51" t="e">
        <f t="shared" si="10"/>
        <v>#N/A</v>
      </c>
      <c r="N51" s="1" t="e">
        <f t="shared" si="11"/>
        <v>#N/A</v>
      </c>
      <c r="O51" s="1"/>
    </row>
    <row r="52" spans="7:15" x14ac:dyDescent="0.25">
      <c r="G52">
        <v>49</v>
      </c>
      <c r="H52">
        <f t="shared" si="5"/>
        <v>9</v>
      </c>
      <c r="I52">
        <f t="shared" si="6"/>
        <v>5</v>
      </c>
      <c r="J52">
        <f t="shared" si="7"/>
        <v>9</v>
      </c>
      <c r="K52">
        <f t="shared" si="8"/>
        <v>5</v>
      </c>
      <c r="L52" t="e">
        <f t="shared" si="9"/>
        <v>#N/A</v>
      </c>
      <c r="M52" t="e">
        <f t="shared" si="10"/>
        <v>#N/A</v>
      </c>
      <c r="N52" s="1" t="e">
        <f t="shared" si="11"/>
        <v>#N/A</v>
      </c>
      <c r="O52" s="1"/>
    </row>
    <row r="53" spans="7:15" x14ac:dyDescent="0.25">
      <c r="G53">
        <v>50</v>
      </c>
      <c r="H53">
        <f t="shared" si="5"/>
        <v>10</v>
      </c>
      <c r="I53">
        <f t="shared" si="6"/>
        <v>5</v>
      </c>
      <c r="J53">
        <f t="shared" si="7"/>
        <v>10</v>
      </c>
      <c r="K53">
        <f t="shared" si="8"/>
        <v>5</v>
      </c>
      <c r="L53" t="e">
        <f t="shared" si="9"/>
        <v>#N/A</v>
      </c>
      <c r="M53" t="e">
        <f t="shared" si="10"/>
        <v>#N/A</v>
      </c>
      <c r="N53" s="1" t="e">
        <f t="shared" si="11"/>
        <v>#N/A</v>
      </c>
      <c r="O53" s="1"/>
    </row>
    <row r="54" spans="7:15" x14ac:dyDescent="0.25">
      <c r="G54">
        <v>51</v>
      </c>
      <c r="H54">
        <f t="shared" si="5"/>
        <v>1</v>
      </c>
      <c r="I54">
        <f t="shared" si="6"/>
        <v>6</v>
      </c>
      <c r="J54">
        <f t="shared" si="7"/>
        <v>1</v>
      </c>
      <c r="K54">
        <f t="shared" si="8"/>
        <v>6</v>
      </c>
      <c r="L54" t="e">
        <f t="shared" si="9"/>
        <v>#N/A</v>
      </c>
      <c r="M54" t="e">
        <f t="shared" si="10"/>
        <v>#N/A</v>
      </c>
      <c r="N54" s="1" t="e">
        <f t="shared" si="11"/>
        <v>#N/A</v>
      </c>
      <c r="O54" s="1"/>
    </row>
    <row r="55" spans="7:15" x14ac:dyDescent="0.25">
      <c r="G55">
        <v>52</v>
      </c>
      <c r="H55">
        <f t="shared" si="5"/>
        <v>2</v>
      </c>
      <c r="I55">
        <f t="shared" si="6"/>
        <v>6</v>
      </c>
      <c r="J55">
        <f t="shared" si="7"/>
        <v>2</v>
      </c>
      <c r="K55">
        <f t="shared" si="8"/>
        <v>6</v>
      </c>
      <c r="L55" t="e">
        <f t="shared" si="9"/>
        <v>#N/A</v>
      </c>
      <c r="M55" t="e">
        <f t="shared" si="10"/>
        <v>#N/A</v>
      </c>
      <c r="N55" s="1" t="e">
        <f t="shared" si="11"/>
        <v>#N/A</v>
      </c>
      <c r="O55" s="1"/>
    </row>
    <row r="56" spans="7:15" x14ac:dyDescent="0.25">
      <c r="G56">
        <v>53</v>
      </c>
      <c r="H56">
        <f t="shared" si="5"/>
        <v>3</v>
      </c>
      <c r="I56">
        <f t="shared" si="6"/>
        <v>6</v>
      </c>
      <c r="J56">
        <f t="shared" si="7"/>
        <v>3</v>
      </c>
      <c r="K56">
        <f t="shared" si="8"/>
        <v>6</v>
      </c>
      <c r="L56" t="e">
        <f t="shared" si="9"/>
        <v>#N/A</v>
      </c>
      <c r="M56" t="e">
        <f t="shared" si="10"/>
        <v>#N/A</v>
      </c>
      <c r="N56" s="1" t="e">
        <f t="shared" si="11"/>
        <v>#N/A</v>
      </c>
      <c r="O56" s="1"/>
    </row>
    <row r="57" spans="7:15" x14ac:dyDescent="0.25">
      <c r="G57">
        <v>54</v>
      </c>
      <c r="H57">
        <f t="shared" si="5"/>
        <v>4</v>
      </c>
      <c r="I57">
        <f t="shared" si="6"/>
        <v>6</v>
      </c>
      <c r="J57">
        <f t="shared" si="7"/>
        <v>4</v>
      </c>
      <c r="K57">
        <f t="shared" si="8"/>
        <v>6</v>
      </c>
      <c r="L57" t="e">
        <f t="shared" si="9"/>
        <v>#N/A</v>
      </c>
      <c r="M57" t="e">
        <f t="shared" si="10"/>
        <v>#N/A</v>
      </c>
      <c r="N57" s="1" t="e">
        <f t="shared" si="11"/>
        <v>#N/A</v>
      </c>
      <c r="O57" s="1"/>
    </row>
    <row r="58" spans="7:15" x14ac:dyDescent="0.25">
      <c r="G58">
        <v>55</v>
      </c>
      <c r="H58">
        <f t="shared" si="5"/>
        <v>5</v>
      </c>
      <c r="I58">
        <f t="shared" si="6"/>
        <v>6</v>
      </c>
      <c r="J58">
        <f t="shared" si="7"/>
        <v>5</v>
      </c>
      <c r="K58">
        <f t="shared" si="8"/>
        <v>6</v>
      </c>
      <c r="L58" t="e">
        <f t="shared" si="9"/>
        <v>#N/A</v>
      </c>
      <c r="M58" t="e">
        <f t="shared" si="10"/>
        <v>#N/A</v>
      </c>
      <c r="N58" s="1" t="e">
        <f t="shared" si="11"/>
        <v>#N/A</v>
      </c>
      <c r="O58" s="1"/>
    </row>
    <row r="59" spans="7:15" x14ac:dyDescent="0.25">
      <c r="G59">
        <v>56</v>
      </c>
      <c r="H59">
        <f t="shared" si="5"/>
        <v>6</v>
      </c>
      <c r="I59">
        <f t="shared" si="6"/>
        <v>6</v>
      </c>
      <c r="J59">
        <f t="shared" si="7"/>
        <v>6</v>
      </c>
      <c r="K59">
        <f t="shared" si="8"/>
        <v>6</v>
      </c>
      <c r="L59" t="e">
        <f t="shared" si="9"/>
        <v>#N/A</v>
      </c>
      <c r="M59" t="e">
        <f t="shared" si="10"/>
        <v>#N/A</v>
      </c>
      <c r="N59" s="1" t="e">
        <f t="shared" si="11"/>
        <v>#N/A</v>
      </c>
      <c r="O59" s="1"/>
    </row>
    <row r="60" spans="7:15" x14ac:dyDescent="0.25">
      <c r="G60">
        <v>57</v>
      </c>
      <c r="H60">
        <f t="shared" si="5"/>
        <v>7</v>
      </c>
      <c r="I60">
        <f t="shared" si="6"/>
        <v>6</v>
      </c>
      <c r="J60">
        <f t="shared" si="7"/>
        <v>7</v>
      </c>
      <c r="K60">
        <f t="shared" si="8"/>
        <v>6</v>
      </c>
      <c r="L60" t="e">
        <f t="shared" si="9"/>
        <v>#N/A</v>
      </c>
      <c r="M60" t="e">
        <f t="shared" si="10"/>
        <v>#N/A</v>
      </c>
      <c r="N60" s="1" t="e">
        <f t="shared" si="11"/>
        <v>#N/A</v>
      </c>
      <c r="O60" s="1"/>
    </row>
    <row r="61" spans="7:15" x14ac:dyDescent="0.25">
      <c r="G61">
        <v>58</v>
      </c>
      <c r="H61">
        <f t="shared" si="5"/>
        <v>8</v>
      </c>
      <c r="I61">
        <f t="shared" si="6"/>
        <v>6</v>
      </c>
      <c r="J61">
        <f t="shared" si="7"/>
        <v>8</v>
      </c>
      <c r="K61">
        <f t="shared" si="8"/>
        <v>6</v>
      </c>
      <c r="L61" t="e">
        <f t="shared" si="9"/>
        <v>#N/A</v>
      </c>
      <c r="M61" t="e">
        <f t="shared" si="10"/>
        <v>#N/A</v>
      </c>
      <c r="N61" s="1" t="e">
        <f t="shared" si="11"/>
        <v>#N/A</v>
      </c>
      <c r="O61" s="1"/>
    </row>
    <row r="62" spans="7:15" x14ac:dyDescent="0.25">
      <c r="G62">
        <v>59</v>
      </c>
      <c r="H62">
        <f t="shared" si="5"/>
        <v>9</v>
      </c>
      <c r="I62">
        <f t="shared" si="6"/>
        <v>6</v>
      </c>
      <c r="J62">
        <f t="shared" si="7"/>
        <v>9</v>
      </c>
      <c r="K62">
        <f t="shared" si="8"/>
        <v>6</v>
      </c>
      <c r="L62" t="e">
        <f t="shared" si="9"/>
        <v>#N/A</v>
      </c>
      <c r="M62" t="e">
        <f t="shared" si="10"/>
        <v>#N/A</v>
      </c>
      <c r="N62" s="1" t="e">
        <f t="shared" si="11"/>
        <v>#N/A</v>
      </c>
      <c r="O62" s="1"/>
    </row>
    <row r="63" spans="7:15" x14ac:dyDescent="0.25">
      <c r="G63">
        <v>60</v>
      </c>
      <c r="H63">
        <f t="shared" si="5"/>
        <v>10</v>
      </c>
      <c r="I63">
        <f t="shared" si="6"/>
        <v>6</v>
      </c>
      <c r="J63">
        <f t="shared" si="7"/>
        <v>10</v>
      </c>
      <c r="K63">
        <f t="shared" si="8"/>
        <v>6</v>
      </c>
      <c r="L63" t="e">
        <f t="shared" si="9"/>
        <v>#N/A</v>
      </c>
      <c r="M63" t="e">
        <f t="shared" si="10"/>
        <v>#N/A</v>
      </c>
      <c r="N63" s="1" t="e">
        <f t="shared" si="11"/>
        <v>#N/A</v>
      </c>
      <c r="O63" s="1"/>
    </row>
    <row r="64" spans="7:15" x14ac:dyDescent="0.25">
      <c r="G64">
        <v>61</v>
      </c>
      <c r="H64">
        <f t="shared" si="5"/>
        <v>1</v>
      </c>
      <c r="I64">
        <f t="shared" si="6"/>
        <v>7</v>
      </c>
      <c r="J64">
        <f t="shared" si="7"/>
        <v>1</v>
      </c>
      <c r="K64">
        <f t="shared" si="8"/>
        <v>7</v>
      </c>
      <c r="L64" t="e">
        <f t="shared" si="9"/>
        <v>#N/A</v>
      </c>
      <c r="M64" t="e">
        <f t="shared" si="10"/>
        <v>#N/A</v>
      </c>
      <c r="N64" s="1" t="e">
        <f t="shared" si="11"/>
        <v>#N/A</v>
      </c>
      <c r="O64" s="1"/>
    </row>
    <row r="65" spans="7:15" x14ac:dyDescent="0.25">
      <c r="G65">
        <v>62</v>
      </c>
      <c r="H65">
        <f t="shared" si="5"/>
        <v>2</v>
      </c>
      <c r="I65">
        <f t="shared" si="6"/>
        <v>7</v>
      </c>
      <c r="J65">
        <f t="shared" si="7"/>
        <v>2</v>
      </c>
      <c r="K65">
        <f t="shared" si="8"/>
        <v>7</v>
      </c>
      <c r="L65" t="e">
        <f t="shared" si="9"/>
        <v>#N/A</v>
      </c>
      <c r="M65" t="e">
        <f t="shared" si="10"/>
        <v>#N/A</v>
      </c>
      <c r="N65" s="1" t="e">
        <f t="shared" si="11"/>
        <v>#N/A</v>
      </c>
      <c r="O65" s="1"/>
    </row>
    <row r="66" spans="7:15" x14ac:dyDescent="0.25">
      <c r="G66">
        <v>63</v>
      </c>
      <c r="H66">
        <f t="shared" si="5"/>
        <v>3</v>
      </c>
      <c r="I66">
        <f t="shared" si="6"/>
        <v>7</v>
      </c>
      <c r="J66">
        <f t="shared" si="7"/>
        <v>3</v>
      </c>
      <c r="K66">
        <f t="shared" si="8"/>
        <v>7</v>
      </c>
      <c r="L66" t="e">
        <f t="shared" si="9"/>
        <v>#N/A</v>
      </c>
      <c r="M66" t="e">
        <f t="shared" si="10"/>
        <v>#N/A</v>
      </c>
      <c r="N66" s="1" t="e">
        <f t="shared" si="11"/>
        <v>#N/A</v>
      </c>
      <c r="O66" s="1"/>
    </row>
    <row r="67" spans="7:15" x14ac:dyDescent="0.25">
      <c r="G67">
        <v>64</v>
      </c>
      <c r="H67">
        <f t="shared" si="5"/>
        <v>4</v>
      </c>
      <c r="I67">
        <f t="shared" si="6"/>
        <v>7</v>
      </c>
      <c r="J67">
        <f t="shared" si="7"/>
        <v>4</v>
      </c>
      <c r="K67">
        <f t="shared" si="8"/>
        <v>7</v>
      </c>
      <c r="L67" t="e">
        <f t="shared" si="9"/>
        <v>#N/A</v>
      </c>
      <c r="M67" t="e">
        <f t="shared" si="10"/>
        <v>#N/A</v>
      </c>
      <c r="N67" s="1" t="e">
        <f t="shared" si="11"/>
        <v>#N/A</v>
      </c>
      <c r="O67" s="1"/>
    </row>
    <row r="68" spans="7:15" x14ac:dyDescent="0.25">
      <c r="G68">
        <v>65</v>
      </c>
      <c r="H68">
        <f t="shared" si="5"/>
        <v>5</v>
      </c>
      <c r="I68">
        <f t="shared" si="6"/>
        <v>7</v>
      </c>
      <c r="J68">
        <f t="shared" ref="J68:J103" si="12">IF($G68&lt;=$Q$3,H68,NA())</f>
        <v>5</v>
      </c>
      <c r="K68">
        <f t="shared" ref="K68:K103" si="13">IF($G68&lt;=$Q$3,I68,NA())</f>
        <v>7</v>
      </c>
      <c r="L68" t="e">
        <f t="shared" ref="L68:L103" si="14">IF($G68=$Q$4,H68,NA())</f>
        <v>#N/A</v>
      </c>
      <c r="M68" t="e">
        <f t="shared" ref="M68:M103" si="15">IF($G68=$Q$4,I68,NA())</f>
        <v>#N/A</v>
      </c>
      <c r="N68" s="1" t="e">
        <f t="shared" ref="N68:N99" si="16">IF(NOT(ISERROR(M68)),$Q$2,NA())</f>
        <v>#N/A</v>
      </c>
      <c r="O68" s="1"/>
    </row>
    <row r="69" spans="7:15" x14ac:dyDescent="0.25">
      <c r="G69">
        <v>66</v>
      </c>
      <c r="H69">
        <f t="shared" si="5"/>
        <v>6</v>
      </c>
      <c r="I69">
        <f t="shared" si="6"/>
        <v>7</v>
      </c>
      <c r="J69" t="e">
        <f t="shared" si="12"/>
        <v>#N/A</v>
      </c>
      <c r="K69" t="e">
        <f t="shared" si="13"/>
        <v>#N/A</v>
      </c>
      <c r="L69" t="e">
        <f t="shared" si="14"/>
        <v>#N/A</v>
      </c>
      <c r="M69" t="e">
        <f t="shared" si="15"/>
        <v>#N/A</v>
      </c>
      <c r="N69" s="1" t="e">
        <f t="shared" si="16"/>
        <v>#N/A</v>
      </c>
      <c r="O69" s="1"/>
    </row>
    <row r="70" spans="7:15" x14ac:dyDescent="0.25">
      <c r="G70">
        <v>67</v>
      </c>
      <c r="H70">
        <f t="shared" si="5"/>
        <v>7</v>
      </c>
      <c r="I70">
        <f t="shared" si="6"/>
        <v>7</v>
      </c>
      <c r="J70" t="e">
        <f t="shared" si="12"/>
        <v>#N/A</v>
      </c>
      <c r="K70" t="e">
        <f t="shared" si="13"/>
        <v>#N/A</v>
      </c>
      <c r="L70" t="e">
        <f t="shared" si="14"/>
        <v>#N/A</v>
      </c>
      <c r="M70" t="e">
        <f t="shared" si="15"/>
        <v>#N/A</v>
      </c>
      <c r="N70" s="1" t="e">
        <f t="shared" si="16"/>
        <v>#N/A</v>
      </c>
      <c r="O70" s="1"/>
    </row>
    <row r="71" spans="7:15" x14ac:dyDescent="0.25">
      <c r="G71">
        <v>68</v>
      </c>
      <c r="H71">
        <f t="shared" si="5"/>
        <v>8</v>
      </c>
      <c r="I71">
        <f t="shared" si="6"/>
        <v>7</v>
      </c>
      <c r="J71" t="e">
        <f t="shared" si="12"/>
        <v>#N/A</v>
      </c>
      <c r="K71" t="e">
        <f t="shared" si="13"/>
        <v>#N/A</v>
      </c>
      <c r="L71" t="e">
        <f t="shared" si="14"/>
        <v>#N/A</v>
      </c>
      <c r="M71" t="e">
        <f t="shared" si="15"/>
        <v>#N/A</v>
      </c>
      <c r="N71" s="1" t="e">
        <f t="shared" si="16"/>
        <v>#N/A</v>
      </c>
      <c r="O71" s="1"/>
    </row>
    <row r="72" spans="7:15" x14ac:dyDescent="0.25">
      <c r="G72">
        <v>69</v>
      </c>
      <c r="H72">
        <f t="shared" si="5"/>
        <v>9</v>
      </c>
      <c r="I72">
        <f t="shared" si="6"/>
        <v>7</v>
      </c>
      <c r="J72" t="e">
        <f t="shared" si="12"/>
        <v>#N/A</v>
      </c>
      <c r="K72" t="e">
        <f t="shared" si="13"/>
        <v>#N/A</v>
      </c>
      <c r="L72" t="e">
        <f t="shared" si="14"/>
        <v>#N/A</v>
      </c>
      <c r="M72" t="e">
        <f t="shared" si="15"/>
        <v>#N/A</v>
      </c>
      <c r="N72" s="1" t="e">
        <f t="shared" si="16"/>
        <v>#N/A</v>
      </c>
      <c r="O72" s="1"/>
    </row>
    <row r="73" spans="7:15" x14ac:dyDescent="0.25">
      <c r="G73">
        <v>70</v>
      </c>
      <c r="H73">
        <f t="shared" si="5"/>
        <v>10</v>
      </c>
      <c r="I73">
        <f t="shared" si="6"/>
        <v>7</v>
      </c>
      <c r="J73" t="e">
        <f t="shared" si="12"/>
        <v>#N/A</v>
      </c>
      <c r="K73" t="e">
        <f t="shared" si="13"/>
        <v>#N/A</v>
      </c>
      <c r="L73">
        <f t="shared" si="14"/>
        <v>10</v>
      </c>
      <c r="M73">
        <f t="shared" si="15"/>
        <v>7</v>
      </c>
      <c r="N73" s="1">
        <f t="shared" si="16"/>
        <v>0.65</v>
      </c>
      <c r="O73" s="1"/>
    </row>
    <row r="74" spans="7:15" x14ac:dyDescent="0.25">
      <c r="G74">
        <v>71</v>
      </c>
      <c r="H74">
        <f t="shared" si="5"/>
        <v>1</v>
      </c>
      <c r="I74">
        <f t="shared" si="6"/>
        <v>8</v>
      </c>
      <c r="J74" t="e">
        <f t="shared" si="12"/>
        <v>#N/A</v>
      </c>
      <c r="K74" t="e">
        <f t="shared" si="13"/>
        <v>#N/A</v>
      </c>
      <c r="L74" t="e">
        <f t="shared" si="14"/>
        <v>#N/A</v>
      </c>
      <c r="M74" t="e">
        <f t="shared" si="15"/>
        <v>#N/A</v>
      </c>
      <c r="N74" s="1" t="e">
        <f t="shared" si="16"/>
        <v>#N/A</v>
      </c>
      <c r="O74" s="1"/>
    </row>
    <row r="75" spans="7:15" x14ac:dyDescent="0.25">
      <c r="G75">
        <v>72</v>
      </c>
      <c r="H75">
        <f t="shared" si="5"/>
        <v>2</v>
      </c>
      <c r="I75">
        <f t="shared" si="6"/>
        <v>8</v>
      </c>
      <c r="J75" t="e">
        <f t="shared" si="12"/>
        <v>#N/A</v>
      </c>
      <c r="K75" t="e">
        <f t="shared" si="13"/>
        <v>#N/A</v>
      </c>
      <c r="L75" t="e">
        <f t="shared" si="14"/>
        <v>#N/A</v>
      </c>
      <c r="M75" t="e">
        <f t="shared" si="15"/>
        <v>#N/A</v>
      </c>
      <c r="N75" s="1" t="e">
        <f t="shared" si="16"/>
        <v>#N/A</v>
      </c>
      <c r="O75" s="1"/>
    </row>
    <row r="76" spans="7:15" x14ac:dyDescent="0.25">
      <c r="G76">
        <v>73</v>
      </c>
      <c r="H76">
        <f t="shared" si="5"/>
        <v>3</v>
      </c>
      <c r="I76">
        <f t="shared" si="6"/>
        <v>8</v>
      </c>
      <c r="J76" t="e">
        <f t="shared" si="12"/>
        <v>#N/A</v>
      </c>
      <c r="K76" t="e">
        <f t="shared" si="13"/>
        <v>#N/A</v>
      </c>
      <c r="L76" t="e">
        <f t="shared" si="14"/>
        <v>#N/A</v>
      </c>
      <c r="M76" t="e">
        <f t="shared" si="15"/>
        <v>#N/A</v>
      </c>
      <c r="N76" s="1" t="e">
        <f t="shared" si="16"/>
        <v>#N/A</v>
      </c>
      <c r="O76" s="1"/>
    </row>
    <row r="77" spans="7:15" x14ac:dyDescent="0.25">
      <c r="G77">
        <v>74</v>
      </c>
      <c r="H77">
        <f t="shared" si="5"/>
        <v>4</v>
      </c>
      <c r="I77">
        <f t="shared" si="6"/>
        <v>8</v>
      </c>
      <c r="J77" t="e">
        <f t="shared" si="12"/>
        <v>#N/A</v>
      </c>
      <c r="K77" t="e">
        <f t="shared" si="13"/>
        <v>#N/A</v>
      </c>
      <c r="L77" t="e">
        <f t="shared" si="14"/>
        <v>#N/A</v>
      </c>
      <c r="M77" t="e">
        <f t="shared" si="15"/>
        <v>#N/A</v>
      </c>
      <c r="N77" s="1" t="e">
        <f t="shared" si="16"/>
        <v>#N/A</v>
      </c>
      <c r="O77" s="1"/>
    </row>
    <row r="78" spans="7:15" x14ac:dyDescent="0.25">
      <c r="G78">
        <v>75</v>
      </c>
      <c r="H78">
        <f t="shared" si="5"/>
        <v>5</v>
      </c>
      <c r="I78">
        <f t="shared" si="6"/>
        <v>8</v>
      </c>
      <c r="J78" t="e">
        <f t="shared" si="12"/>
        <v>#N/A</v>
      </c>
      <c r="K78" t="e">
        <f t="shared" si="13"/>
        <v>#N/A</v>
      </c>
      <c r="L78" t="e">
        <f t="shared" si="14"/>
        <v>#N/A</v>
      </c>
      <c r="M78" t="e">
        <f t="shared" si="15"/>
        <v>#N/A</v>
      </c>
      <c r="N78" s="1" t="e">
        <f t="shared" si="16"/>
        <v>#N/A</v>
      </c>
      <c r="O78" s="1"/>
    </row>
    <row r="79" spans="7:15" x14ac:dyDescent="0.25">
      <c r="G79">
        <v>76</v>
      </c>
      <c r="H79">
        <f t="shared" ref="H79:H103" si="17">H69</f>
        <v>6</v>
      </c>
      <c r="I79">
        <f t="shared" ref="I79:I103" si="18">I69+1</f>
        <v>8</v>
      </c>
      <c r="J79" t="e">
        <f t="shared" si="12"/>
        <v>#N/A</v>
      </c>
      <c r="K79" t="e">
        <f t="shared" si="13"/>
        <v>#N/A</v>
      </c>
      <c r="L79" t="e">
        <f t="shared" si="14"/>
        <v>#N/A</v>
      </c>
      <c r="M79" t="e">
        <f t="shared" si="15"/>
        <v>#N/A</v>
      </c>
      <c r="N79" s="1" t="e">
        <f t="shared" si="16"/>
        <v>#N/A</v>
      </c>
      <c r="O79" s="1"/>
    </row>
    <row r="80" spans="7:15" x14ac:dyDescent="0.25">
      <c r="G80">
        <v>77</v>
      </c>
      <c r="H80">
        <f t="shared" si="17"/>
        <v>7</v>
      </c>
      <c r="I80">
        <f t="shared" si="18"/>
        <v>8</v>
      </c>
      <c r="J80" t="e">
        <f t="shared" si="12"/>
        <v>#N/A</v>
      </c>
      <c r="K80" t="e">
        <f t="shared" si="13"/>
        <v>#N/A</v>
      </c>
      <c r="L80" t="e">
        <f t="shared" si="14"/>
        <v>#N/A</v>
      </c>
      <c r="M80" t="e">
        <f t="shared" si="15"/>
        <v>#N/A</v>
      </c>
      <c r="N80" s="1" t="e">
        <f t="shared" si="16"/>
        <v>#N/A</v>
      </c>
      <c r="O80" s="1"/>
    </row>
    <row r="81" spans="7:15" x14ac:dyDescent="0.25">
      <c r="G81">
        <v>78</v>
      </c>
      <c r="H81">
        <f t="shared" si="17"/>
        <v>8</v>
      </c>
      <c r="I81">
        <f t="shared" si="18"/>
        <v>8</v>
      </c>
      <c r="J81" t="e">
        <f t="shared" si="12"/>
        <v>#N/A</v>
      </c>
      <c r="K81" t="e">
        <f t="shared" si="13"/>
        <v>#N/A</v>
      </c>
      <c r="L81" t="e">
        <f t="shared" si="14"/>
        <v>#N/A</v>
      </c>
      <c r="M81" t="e">
        <f t="shared" si="15"/>
        <v>#N/A</v>
      </c>
      <c r="N81" s="1" t="e">
        <f t="shared" si="16"/>
        <v>#N/A</v>
      </c>
      <c r="O81" s="1"/>
    </row>
    <row r="82" spans="7:15" x14ac:dyDescent="0.25">
      <c r="G82">
        <v>79</v>
      </c>
      <c r="H82">
        <f t="shared" si="17"/>
        <v>9</v>
      </c>
      <c r="I82">
        <f t="shared" si="18"/>
        <v>8</v>
      </c>
      <c r="J82" t="e">
        <f t="shared" si="12"/>
        <v>#N/A</v>
      </c>
      <c r="K82" t="e">
        <f t="shared" si="13"/>
        <v>#N/A</v>
      </c>
      <c r="L82" t="e">
        <f t="shared" si="14"/>
        <v>#N/A</v>
      </c>
      <c r="M82" t="e">
        <f t="shared" si="15"/>
        <v>#N/A</v>
      </c>
      <c r="N82" s="1" t="e">
        <f t="shared" si="16"/>
        <v>#N/A</v>
      </c>
      <c r="O82" s="1"/>
    </row>
    <row r="83" spans="7:15" x14ac:dyDescent="0.25">
      <c r="G83">
        <v>80</v>
      </c>
      <c r="H83">
        <f t="shared" si="17"/>
        <v>10</v>
      </c>
      <c r="I83">
        <f t="shared" si="18"/>
        <v>8</v>
      </c>
      <c r="J83" t="e">
        <f t="shared" si="12"/>
        <v>#N/A</v>
      </c>
      <c r="K83" t="e">
        <f t="shared" si="13"/>
        <v>#N/A</v>
      </c>
      <c r="L83" t="e">
        <f t="shared" si="14"/>
        <v>#N/A</v>
      </c>
      <c r="M83" t="e">
        <f t="shared" si="15"/>
        <v>#N/A</v>
      </c>
      <c r="N83" s="1" t="e">
        <f t="shared" si="16"/>
        <v>#N/A</v>
      </c>
      <c r="O83" s="1"/>
    </row>
    <row r="84" spans="7:15" x14ac:dyDescent="0.25">
      <c r="G84">
        <v>81</v>
      </c>
      <c r="H84">
        <f t="shared" si="17"/>
        <v>1</v>
      </c>
      <c r="I84">
        <f t="shared" si="18"/>
        <v>9</v>
      </c>
      <c r="J84" t="e">
        <f t="shared" si="12"/>
        <v>#N/A</v>
      </c>
      <c r="K84" t="e">
        <f t="shared" si="13"/>
        <v>#N/A</v>
      </c>
      <c r="L84" t="e">
        <f t="shared" si="14"/>
        <v>#N/A</v>
      </c>
      <c r="M84" t="e">
        <f t="shared" si="15"/>
        <v>#N/A</v>
      </c>
      <c r="N84" s="1" t="e">
        <f t="shared" si="16"/>
        <v>#N/A</v>
      </c>
      <c r="O84" s="1"/>
    </row>
    <row r="85" spans="7:15" x14ac:dyDescent="0.25">
      <c r="G85">
        <v>82</v>
      </c>
      <c r="H85">
        <f t="shared" si="17"/>
        <v>2</v>
      </c>
      <c r="I85">
        <f t="shared" si="18"/>
        <v>9</v>
      </c>
      <c r="J85" t="e">
        <f t="shared" si="12"/>
        <v>#N/A</v>
      </c>
      <c r="K85" t="e">
        <f t="shared" si="13"/>
        <v>#N/A</v>
      </c>
      <c r="L85" t="e">
        <f t="shared" si="14"/>
        <v>#N/A</v>
      </c>
      <c r="M85" t="e">
        <f t="shared" si="15"/>
        <v>#N/A</v>
      </c>
      <c r="N85" s="1" t="e">
        <f t="shared" si="16"/>
        <v>#N/A</v>
      </c>
      <c r="O85" s="1"/>
    </row>
    <row r="86" spans="7:15" x14ac:dyDescent="0.25">
      <c r="G86">
        <v>83</v>
      </c>
      <c r="H86">
        <f t="shared" si="17"/>
        <v>3</v>
      </c>
      <c r="I86">
        <f t="shared" si="18"/>
        <v>9</v>
      </c>
      <c r="J86" t="e">
        <f t="shared" si="12"/>
        <v>#N/A</v>
      </c>
      <c r="K86" t="e">
        <f t="shared" si="13"/>
        <v>#N/A</v>
      </c>
      <c r="L86" t="e">
        <f t="shared" si="14"/>
        <v>#N/A</v>
      </c>
      <c r="M86" t="e">
        <f t="shared" si="15"/>
        <v>#N/A</v>
      </c>
      <c r="N86" s="1" t="e">
        <f t="shared" si="16"/>
        <v>#N/A</v>
      </c>
      <c r="O86" s="1"/>
    </row>
    <row r="87" spans="7:15" x14ac:dyDescent="0.25">
      <c r="G87">
        <v>84</v>
      </c>
      <c r="H87">
        <f t="shared" si="17"/>
        <v>4</v>
      </c>
      <c r="I87">
        <f t="shared" si="18"/>
        <v>9</v>
      </c>
      <c r="J87" t="e">
        <f t="shared" si="12"/>
        <v>#N/A</v>
      </c>
      <c r="K87" t="e">
        <f t="shared" si="13"/>
        <v>#N/A</v>
      </c>
      <c r="L87" t="e">
        <f t="shared" si="14"/>
        <v>#N/A</v>
      </c>
      <c r="M87" t="e">
        <f t="shared" si="15"/>
        <v>#N/A</v>
      </c>
      <c r="N87" s="1" t="e">
        <f t="shared" si="16"/>
        <v>#N/A</v>
      </c>
      <c r="O87" s="1"/>
    </row>
    <row r="88" spans="7:15" x14ac:dyDescent="0.25">
      <c r="G88">
        <v>85</v>
      </c>
      <c r="H88">
        <f t="shared" si="17"/>
        <v>5</v>
      </c>
      <c r="I88">
        <f t="shared" si="18"/>
        <v>9</v>
      </c>
      <c r="J88" t="e">
        <f t="shared" si="12"/>
        <v>#N/A</v>
      </c>
      <c r="K88" t="e">
        <f t="shared" si="13"/>
        <v>#N/A</v>
      </c>
      <c r="L88" t="e">
        <f t="shared" si="14"/>
        <v>#N/A</v>
      </c>
      <c r="M88" t="e">
        <f t="shared" si="15"/>
        <v>#N/A</v>
      </c>
      <c r="N88" s="1" t="e">
        <f t="shared" si="16"/>
        <v>#N/A</v>
      </c>
      <c r="O88" s="1"/>
    </row>
    <row r="89" spans="7:15" x14ac:dyDescent="0.25">
      <c r="G89">
        <v>86</v>
      </c>
      <c r="H89">
        <f t="shared" si="17"/>
        <v>6</v>
      </c>
      <c r="I89">
        <f t="shared" si="18"/>
        <v>9</v>
      </c>
      <c r="J89" t="e">
        <f t="shared" si="12"/>
        <v>#N/A</v>
      </c>
      <c r="K89" t="e">
        <f t="shared" si="13"/>
        <v>#N/A</v>
      </c>
      <c r="L89" t="e">
        <f t="shared" si="14"/>
        <v>#N/A</v>
      </c>
      <c r="M89" t="e">
        <f t="shared" si="15"/>
        <v>#N/A</v>
      </c>
      <c r="N89" s="1" t="e">
        <f t="shared" si="16"/>
        <v>#N/A</v>
      </c>
      <c r="O89" s="1"/>
    </row>
    <row r="90" spans="7:15" x14ac:dyDescent="0.25">
      <c r="G90">
        <v>87</v>
      </c>
      <c r="H90">
        <f t="shared" si="17"/>
        <v>7</v>
      </c>
      <c r="I90">
        <f t="shared" si="18"/>
        <v>9</v>
      </c>
      <c r="J90" t="e">
        <f t="shared" si="12"/>
        <v>#N/A</v>
      </c>
      <c r="K90" t="e">
        <f t="shared" si="13"/>
        <v>#N/A</v>
      </c>
      <c r="L90" t="e">
        <f t="shared" si="14"/>
        <v>#N/A</v>
      </c>
      <c r="M90" t="e">
        <f t="shared" si="15"/>
        <v>#N/A</v>
      </c>
      <c r="N90" s="1" t="e">
        <f t="shared" si="16"/>
        <v>#N/A</v>
      </c>
      <c r="O90" s="1"/>
    </row>
    <row r="91" spans="7:15" x14ac:dyDescent="0.25">
      <c r="G91">
        <v>88</v>
      </c>
      <c r="H91">
        <f t="shared" si="17"/>
        <v>8</v>
      </c>
      <c r="I91">
        <f t="shared" si="18"/>
        <v>9</v>
      </c>
      <c r="J91" t="e">
        <f t="shared" si="12"/>
        <v>#N/A</v>
      </c>
      <c r="K91" t="e">
        <f t="shared" si="13"/>
        <v>#N/A</v>
      </c>
      <c r="L91" t="e">
        <f t="shared" si="14"/>
        <v>#N/A</v>
      </c>
      <c r="M91" t="e">
        <f t="shared" si="15"/>
        <v>#N/A</v>
      </c>
      <c r="N91" s="1" t="e">
        <f t="shared" si="16"/>
        <v>#N/A</v>
      </c>
      <c r="O91" s="1"/>
    </row>
    <row r="92" spans="7:15" x14ac:dyDescent="0.25">
      <c r="G92">
        <v>89</v>
      </c>
      <c r="H92">
        <f t="shared" si="17"/>
        <v>9</v>
      </c>
      <c r="I92">
        <f t="shared" si="18"/>
        <v>9</v>
      </c>
      <c r="J92" t="e">
        <f t="shared" si="12"/>
        <v>#N/A</v>
      </c>
      <c r="K92" t="e">
        <f t="shared" si="13"/>
        <v>#N/A</v>
      </c>
      <c r="L92" t="e">
        <f t="shared" si="14"/>
        <v>#N/A</v>
      </c>
      <c r="M92" t="e">
        <f t="shared" si="15"/>
        <v>#N/A</v>
      </c>
      <c r="N92" s="1" t="e">
        <f t="shared" si="16"/>
        <v>#N/A</v>
      </c>
      <c r="O92" s="1"/>
    </row>
    <row r="93" spans="7:15" x14ac:dyDescent="0.25">
      <c r="G93">
        <v>90</v>
      </c>
      <c r="H93">
        <f t="shared" si="17"/>
        <v>10</v>
      </c>
      <c r="I93">
        <f t="shared" si="18"/>
        <v>9</v>
      </c>
      <c r="J93" t="e">
        <f t="shared" si="12"/>
        <v>#N/A</v>
      </c>
      <c r="K93" t="e">
        <f t="shared" si="13"/>
        <v>#N/A</v>
      </c>
      <c r="L93" t="e">
        <f t="shared" si="14"/>
        <v>#N/A</v>
      </c>
      <c r="M93" t="e">
        <f t="shared" si="15"/>
        <v>#N/A</v>
      </c>
      <c r="N93" s="1" t="e">
        <f t="shared" si="16"/>
        <v>#N/A</v>
      </c>
      <c r="O93" s="1"/>
    </row>
    <row r="94" spans="7:15" x14ac:dyDescent="0.25">
      <c r="G94">
        <v>91</v>
      </c>
      <c r="H94">
        <f t="shared" si="17"/>
        <v>1</v>
      </c>
      <c r="I94">
        <f t="shared" si="18"/>
        <v>10</v>
      </c>
      <c r="J94" t="e">
        <f t="shared" si="12"/>
        <v>#N/A</v>
      </c>
      <c r="K94" t="e">
        <f t="shared" si="13"/>
        <v>#N/A</v>
      </c>
      <c r="L94" t="e">
        <f t="shared" si="14"/>
        <v>#N/A</v>
      </c>
      <c r="M94" t="e">
        <f t="shared" si="15"/>
        <v>#N/A</v>
      </c>
      <c r="N94" s="1" t="e">
        <f t="shared" si="16"/>
        <v>#N/A</v>
      </c>
      <c r="O94" s="1"/>
    </row>
    <row r="95" spans="7:15" x14ac:dyDescent="0.25">
      <c r="G95">
        <v>92</v>
      </c>
      <c r="H95">
        <f t="shared" si="17"/>
        <v>2</v>
      </c>
      <c r="I95">
        <f t="shared" si="18"/>
        <v>10</v>
      </c>
      <c r="J95" t="e">
        <f t="shared" si="12"/>
        <v>#N/A</v>
      </c>
      <c r="K95" t="e">
        <f t="shared" si="13"/>
        <v>#N/A</v>
      </c>
      <c r="L95" t="e">
        <f t="shared" si="14"/>
        <v>#N/A</v>
      </c>
      <c r="M95" t="e">
        <f t="shared" si="15"/>
        <v>#N/A</v>
      </c>
      <c r="N95" s="1" t="e">
        <f t="shared" si="16"/>
        <v>#N/A</v>
      </c>
      <c r="O95" s="1"/>
    </row>
    <row r="96" spans="7:15" x14ac:dyDescent="0.25">
      <c r="G96">
        <v>93</v>
      </c>
      <c r="H96">
        <f t="shared" si="17"/>
        <v>3</v>
      </c>
      <c r="I96">
        <f t="shared" si="18"/>
        <v>10</v>
      </c>
      <c r="J96" t="e">
        <f t="shared" si="12"/>
        <v>#N/A</v>
      </c>
      <c r="K96" t="e">
        <f t="shared" si="13"/>
        <v>#N/A</v>
      </c>
      <c r="L96" t="e">
        <f t="shared" si="14"/>
        <v>#N/A</v>
      </c>
      <c r="M96" t="e">
        <f t="shared" si="15"/>
        <v>#N/A</v>
      </c>
      <c r="N96" s="1" t="e">
        <f t="shared" si="16"/>
        <v>#N/A</v>
      </c>
      <c r="O96" s="1"/>
    </row>
    <row r="97" spans="7:15" x14ac:dyDescent="0.25">
      <c r="G97">
        <v>94</v>
      </c>
      <c r="H97">
        <f t="shared" si="17"/>
        <v>4</v>
      </c>
      <c r="I97">
        <f t="shared" si="18"/>
        <v>10</v>
      </c>
      <c r="J97" t="e">
        <f t="shared" si="12"/>
        <v>#N/A</v>
      </c>
      <c r="K97" t="e">
        <f t="shared" si="13"/>
        <v>#N/A</v>
      </c>
      <c r="L97" t="e">
        <f t="shared" si="14"/>
        <v>#N/A</v>
      </c>
      <c r="M97" t="e">
        <f t="shared" si="15"/>
        <v>#N/A</v>
      </c>
      <c r="N97" s="1" t="e">
        <f t="shared" si="16"/>
        <v>#N/A</v>
      </c>
      <c r="O97" s="1"/>
    </row>
    <row r="98" spans="7:15" x14ac:dyDescent="0.25">
      <c r="G98">
        <v>95</v>
      </c>
      <c r="H98">
        <f t="shared" si="17"/>
        <v>5</v>
      </c>
      <c r="I98">
        <f t="shared" si="18"/>
        <v>10</v>
      </c>
      <c r="J98" t="e">
        <f t="shared" si="12"/>
        <v>#N/A</v>
      </c>
      <c r="K98" t="e">
        <f t="shared" si="13"/>
        <v>#N/A</v>
      </c>
      <c r="L98" t="e">
        <f t="shared" si="14"/>
        <v>#N/A</v>
      </c>
      <c r="M98" t="e">
        <f t="shared" si="15"/>
        <v>#N/A</v>
      </c>
      <c r="N98" s="1" t="e">
        <f t="shared" si="16"/>
        <v>#N/A</v>
      </c>
      <c r="O98" s="1"/>
    </row>
    <row r="99" spans="7:15" x14ac:dyDescent="0.25">
      <c r="G99">
        <v>96</v>
      </c>
      <c r="H99">
        <f t="shared" si="17"/>
        <v>6</v>
      </c>
      <c r="I99">
        <f t="shared" si="18"/>
        <v>10</v>
      </c>
      <c r="J99" t="e">
        <f t="shared" si="12"/>
        <v>#N/A</v>
      </c>
      <c r="K99" t="e">
        <f t="shared" si="13"/>
        <v>#N/A</v>
      </c>
      <c r="L99" t="e">
        <f t="shared" si="14"/>
        <v>#N/A</v>
      </c>
      <c r="M99" t="e">
        <f t="shared" si="15"/>
        <v>#N/A</v>
      </c>
      <c r="N99" s="1" t="e">
        <f t="shared" si="16"/>
        <v>#N/A</v>
      </c>
      <c r="O99" s="1"/>
    </row>
    <row r="100" spans="7:15" x14ac:dyDescent="0.25">
      <c r="G100">
        <v>97</v>
      </c>
      <c r="H100">
        <f t="shared" si="17"/>
        <v>7</v>
      </c>
      <c r="I100">
        <f t="shared" si="18"/>
        <v>10</v>
      </c>
      <c r="J100" t="e">
        <f t="shared" si="12"/>
        <v>#N/A</v>
      </c>
      <c r="K100" t="e">
        <f t="shared" si="13"/>
        <v>#N/A</v>
      </c>
      <c r="L100" t="e">
        <f t="shared" si="14"/>
        <v>#N/A</v>
      </c>
      <c r="M100" t="e">
        <f t="shared" si="15"/>
        <v>#N/A</v>
      </c>
      <c r="N100" s="1" t="e">
        <f>IF(NOT(ISERROR(M100)),$Q$2,NA())</f>
        <v>#N/A</v>
      </c>
      <c r="O100" s="1"/>
    </row>
    <row r="101" spans="7:15" x14ac:dyDescent="0.25">
      <c r="G101">
        <v>98</v>
      </c>
      <c r="H101">
        <f t="shared" si="17"/>
        <v>8</v>
      </c>
      <c r="I101">
        <f t="shared" si="18"/>
        <v>10</v>
      </c>
      <c r="J101" t="e">
        <f t="shared" si="12"/>
        <v>#N/A</v>
      </c>
      <c r="K101" t="e">
        <f t="shared" si="13"/>
        <v>#N/A</v>
      </c>
      <c r="L101" t="e">
        <f t="shared" si="14"/>
        <v>#N/A</v>
      </c>
      <c r="M101" t="e">
        <f t="shared" si="15"/>
        <v>#N/A</v>
      </c>
      <c r="N101" s="1" t="e">
        <f>IF(NOT(ISERROR(M101)),$Q$2,NA())</f>
        <v>#N/A</v>
      </c>
      <c r="O101" s="1"/>
    </row>
    <row r="102" spans="7:15" x14ac:dyDescent="0.25">
      <c r="G102">
        <v>99</v>
      </c>
      <c r="H102">
        <f t="shared" si="17"/>
        <v>9</v>
      </c>
      <c r="I102">
        <f t="shared" si="18"/>
        <v>10</v>
      </c>
      <c r="J102" t="e">
        <f t="shared" si="12"/>
        <v>#N/A</v>
      </c>
      <c r="K102" t="e">
        <f t="shared" si="13"/>
        <v>#N/A</v>
      </c>
      <c r="L102" t="e">
        <f t="shared" si="14"/>
        <v>#N/A</v>
      </c>
      <c r="M102" t="e">
        <f t="shared" si="15"/>
        <v>#N/A</v>
      </c>
      <c r="N102" s="1" t="e">
        <f>IF(NOT(ISERROR(M102)),$Q$2,NA())</f>
        <v>#N/A</v>
      </c>
      <c r="O102" s="1"/>
    </row>
    <row r="103" spans="7:15" x14ac:dyDescent="0.25">
      <c r="G103">
        <v>100</v>
      </c>
      <c r="H103">
        <f t="shared" si="17"/>
        <v>10</v>
      </c>
      <c r="I103">
        <f t="shared" si="18"/>
        <v>10</v>
      </c>
      <c r="J103" t="e">
        <f t="shared" si="12"/>
        <v>#N/A</v>
      </c>
      <c r="K103" t="e">
        <f t="shared" si="13"/>
        <v>#N/A</v>
      </c>
      <c r="L103" t="e">
        <f t="shared" si="14"/>
        <v>#N/A</v>
      </c>
      <c r="M103" t="e">
        <f t="shared" si="15"/>
        <v>#N/A</v>
      </c>
      <c r="N103" s="1" t="e">
        <f>IF(NOT(ISERROR(M103)),$Q$2,NA())</f>
        <v>#N/A</v>
      </c>
      <c r="O103" s="1"/>
    </row>
  </sheetData>
  <hyperlinks>
    <hyperlink ref="A1" location="'TOC Gallery'!A1" tooltip="Go To: Table of Contents" display="'TOC Gallery'!A1" xr:uid="{E92F7E30-7DBE-4589-87DB-0EE69E34F702}"/>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69715-1559-412B-BEF2-4440A8E9BD51}">
  <sheetPr codeName="Sheet6"/>
  <dimension ref="A1:R102"/>
  <sheetViews>
    <sheetView workbookViewId="0">
      <selection activeCell="O2" sqref="O2"/>
    </sheetView>
  </sheetViews>
  <sheetFormatPr defaultRowHeight="15" x14ac:dyDescent="0.25"/>
  <cols>
    <col min="1" max="1" width="2.7109375" customWidth="1"/>
    <col min="17" max="17" width="10.28515625" bestFit="1" customWidth="1"/>
  </cols>
  <sheetData>
    <row r="1" spans="1:18" x14ac:dyDescent="0.25">
      <c r="A1" s="15">
        <v>3</v>
      </c>
      <c r="B1" s="2" t="s">
        <v>42</v>
      </c>
      <c r="M1" s="2" t="s">
        <v>41</v>
      </c>
      <c r="N1" s="2" t="s">
        <v>5</v>
      </c>
      <c r="O1" s="2" t="s">
        <v>40</v>
      </c>
      <c r="P1" s="2"/>
      <c r="Q1" s="2" t="s">
        <v>37</v>
      </c>
      <c r="R1" s="5">
        <v>0.47</v>
      </c>
    </row>
    <row r="2" spans="1:18" x14ac:dyDescent="0.25">
      <c r="M2" cm="1">
        <f t="array" ref="M2:M101">_xlfn.SEQUENCE(100)</f>
        <v>1</v>
      </c>
      <c r="N2" cm="1">
        <f t="array" ref="N2:N101">_xlfn.SEQUENCE(100)*0+1</f>
        <v>1</v>
      </c>
      <c r="O2" cm="1">
        <f t="array" ref="O2:O101">IF(_xlfn.ANCHORARRAY(M2)&lt;=(R1*100),1,0)</f>
        <v>1</v>
      </c>
    </row>
    <row r="3" spans="1:18" x14ac:dyDescent="0.25">
      <c r="M3">
        <v>2</v>
      </c>
      <c r="N3">
        <v>1</v>
      </c>
      <c r="O3">
        <v>1</v>
      </c>
    </row>
    <row r="4" spans="1:18" x14ac:dyDescent="0.25">
      <c r="M4">
        <v>3</v>
      </c>
      <c r="N4">
        <v>1</v>
      </c>
      <c r="O4">
        <v>1</v>
      </c>
    </row>
    <row r="5" spans="1:18" x14ac:dyDescent="0.25">
      <c r="M5">
        <v>4</v>
      </c>
      <c r="N5">
        <v>1</v>
      </c>
      <c r="O5">
        <v>1</v>
      </c>
    </row>
    <row r="6" spans="1:18" x14ac:dyDescent="0.25">
      <c r="M6">
        <v>5</v>
      </c>
      <c r="N6">
        <v>1</v>
      </c>
      <c r="O6">
        <v>1</v>
      </c>
    </row>
    <row r="7" spans="1:18" x14ac:dyDescent="0.25">
      <c r="M7">
        <v>6</v>
      </c>
      <c r="N7">
        <v>1</v>
      </c>
      <c r="O7">
        <v>1</v>
      </c>
    </row>
    <row r="8" spans="1:18" x14ac:dyDescent="0.25">
      <c r="M8">
        <v>7</v>
      </c>
      <c r="N8">
        <v>1</v>
      </c>
      <c r="O8">
        <v>1</v>
      </c>
    </row>
    <row r="9" spans="1:18" x14ac:dyDescent="0.25">
      <c r="M9">
        <v>8</v>
      </c>
      <c r="N9">
        <v>1</v>
      </c>
      <c r="O9">
        <v>1</v>
      </c>
    </row>
    <row r="10" spans="1:18" x14ac:dyDescent="0.25">
      <c r="M10">
        <v>9</v>
      </c>
      <c r="N10">
        <v>1</v>
      </c>
      <c r="O10">
        <v>1</v>
      </c>
    </row>
    <row r="11" spans="1:18" x14ac:dyDescent="0.25">
      <c r="M11">
        <v>10</v>
      </c>
      <c r="N11">
        <v>1</v>
      </c>
      <c r="O11">
        <v>1</v>
      </c>
    </row>
    <row r="12" spans="1:18" x14ac:dyDescent="0.25">
      <c r="M12">
        <v>11</v>
      </c>
      <c r="N12">
        <v>1</v>
      </c>
      <c r="O12">
        <v>1</v>
      </c>
    </row>
    <row r="13" spans="1:18" x14ac:dyDescent="0.25">
      <c r="M13">
        <v>12</v>
      </c>
      <c r="N13">
        <v>1</v>
      </c>
      <c r="O13">
        <v>1</v>
      </c>
    </row>
    <row r="14" spans="1:18" x14ac:dyDescent="0.25">
      <c r="M14">
        <v>13</v>
      </c>
      <c r="N14">
        <v>1</v>
      </c>
      <c r="O14">
        <v>1</v>
      </c>
    </row>
    <row r="15" spans="1:18" x14ac:dyDescent="0.25">
      <c r="M15">
        <v>14</v>
      </c>
      <c r="N15">
        <v>1</v>
      </c>
      <c r="O15">
        <v>1</v>
      </c>
    </row>
    <row r="16" spans="1:18" x14ac:dyDescent="0.25">
      <c r="M16">
        <v>15</v>
      </c>
      <c r="N16">
        <v>1</v>
      </c>
      <c r="O16">
        <v>1</v>
      </c>
    </row>
    <row r="17" spans="13:15" x14ac:dyDescent="0.25">
      <c r="M17">
        <v>16</v>
      </c>
      <c r="N17">
        <v>1</v>
      </c>
      <c r="O17">
        <v>1</v>
      </c>
    </row>
    <row r="18" spans="13:15" x14ac:dyDescent="0.25">
      <c r="M18">
        <v>17</v>
      </c>
      <c r="N18">
        <v>1</v>
      </c>
      <c r="O18">
        <v>1</v>
      </c>
    </row>
    <row r="19" spans="13:15" x14ac:dyDescent="0.25">
      <c r="M19">
        <v>18</v>
      </c>
      <c r="N19">
        <v>1</v>
      </c>
      <c r="O19">
        <v>1</v>
      </c>
    </row>
    <row r="20" spans="13:15" x14ac:dyDescent="0.25">
      <c r="M20">
        <v>19</v>
      </c>
      <c r="N20">
        <v>1</v>
      </c>
      <c r="O20">
        <v>1</v>
      </c>
    </row>
    <row r="21" spans="13:15" x14ac:dyDescent="0.25">
      <c r="M21">
        <v>20</v>
      </c>
      <c r="N21">
        <v>1</v>
      </c>
      <c r="O21">
        <v>1</v>
      </c>
    </row>
    <row r="22" spans="13:15" x14ac:dyDescent="0.25">
      <c r="M22">
        <v>21</v>
      </c>
      <c r="N22">
        <v>1</v>
      </c>
      <c r="O22">
        <v>1</v>
      </c>
    </row>
    <row r="23" spans="13:15" x14ac:dyDescent="0.25">
      <c r="M23">
        <v>22</v>
      </c>
      <c r="N23">
        <v>1</v>
      </c>
      <c r="O23">
        <v>1</v>
      </c>
    </row>
    <row r="24" spans="13:15" x14ac:dyDescent="0.25">
      <c r="M24">
        <v>23</v>
      </c>
      <c r="N24">
        <v>1</v>
      </c>
      <c r="O24">
        <v>1</v>
      </c>
    </row>
    <row r="25" spans="13:15" x14ac:dyDescent="0.25">
      <c r="M25">
        <v>24</v>
      </c>
      <c r="N25">
        <v>1</v>
      </c>
      <c r="O25">
        <v>1</v>
      </c>
    </row>
    <row r="26" spans="13:15" x14ac:dyDescent="0.25">
      <c r="M26">
        <v>25</v>
      </c>
      <c r="N26">
        <v>1</v>
      </c>
      <c r="O26">
        <v>1</v>
      </c>
    </row>
    <row r="27" spans="13:15" x14ac:dyDescent="0.25">
      <c r="M27">
        <v>26</v>
      </c>
      <c r="N27">
        <v>1</v>
      </c>
      <c r="O27">
        <v>1</v>
      </c>
    </row>
    <row r="28" spans="13:15" x14ac:dyDescent="0.25">
      <c r="M28">
        <v>27</v>
      </c>
      <c r="N28">
        <v>1</v>
      </c>
      <c r="O28">
        <v>1</v>
      </c>
    </row>
    <row r="29" spans="13:15" x14ac:dyDescent="0.25">
      <c r="M29">
        <v>28</v>
      </c>
      <c r="N29">
        <v>1</v>
      </c>
      <c r="O29">
        <v>1</v>
      </c>
    </row>
    <row r="30" spans="13:15" x14ac:dyDescent="0.25">
      <c r="M30">
        <v>29</v>
      </c>
      <c r="N30">
        <v>1</v>
      </c>
      <c r="O30">
        <v>1</v>
      </c>
    </row>
    <row r="31" spans="13:15" x14ac:dyDescent="0.25">
      <c r="M31">
        <v>30</v>
      </c>
      <c r="N31">
        <v>1</v>
      </c>
      <c r="O31">
        <v>1</v>
      </c>
    </row>
    <row r="32" spans="13:15" x14ac:dyDescent="0.25">
      <c r="M32">
        <v>31</v>
      </c>
      <c r="N32">
        <v>1</v>
      </c>
      <c r="O32">
        <v>1</v>
      </c>
    </row>
    <row r="33" spans="13:15" x14ac:dyDescent="0.25">
      <c r="M33">
        <v>32</v>
      </c>
      <c r="N33">
        <v>1</v>
      </c>
      <c r="O33">
        <v>1</v>
      </c>
    </row>
    <row r="34" spans="13:15" x14ac:dyDescent="0.25">
      <c r="M34">
        <v>33</v>
      </c>
      <c r="N34">
        <v>1</v>
      </c>
      <c r="O34">
        <v>1</v>
      </c>
    </row>
    <row r="35" spans="13:15" x14ac:dyDescent="0.25">
      <c r="M35">
        <v>34</v>
      </c>
      <c r="N35">
        <v>1</v>
      </c>
      <c r="O35">
        <v>1</v>
      </c>
    </row>
    <row r="36" spans="13:15" x14ac:dyDescent="0.25">
      <c r="M36">
        <v>35</v>
      </c>
      <c r="N36">
        <v>1</v>
      </c>
      <c r="O36">
        <v>1</v>
      </c>
    </row>
    <row r="37" spans="13:15" x14ac:dyDescent="0.25">
      <c r="M37">
        <v>36</v>
      </c>
      <c r="N37">
        <v>1</v>
      </c>
      <c r="O37">
        <v>1</v>
      </c>
    </row>
    <row r="38" spans="13:15" x14ac:dyDescent="0.25">
      <c r="M38">
        <v>37</v>
      </c>
      <c r="N38">
        <v>1</v>
      </c>
      <c r="O38">
        <v>1</v>
      </c>
    </row>
    <row r="39" spans="13:15" x14ac:dyDescent="0.25">
      <c r="M39">
        <v>38</v>
      </c>
      <c r="N39">
        <v>1</v>
      </c>
      <c r="O39">
        <v>1</v>
      </c>
    </row>
    <row r="40" spans="13:15" x14ac:dyDescent="0.25">
      <c r="M40">
        <v>39</v>
      </c>
      <c r="N40">
        <v>1</v>
      </c>
      <c r="O40">
        <v>1</v>
      </c>
    </row>
    <row r="41" spans="13:15" x14ac:dyDescent="0.25">
      <c r="M41">
        <v>40</v>
      </c>
      <c r="N41">
        <v>1</v>
      </c>
      <c r="O41">
        <v>1</v>
      </c>
    </row>
    <row r="42" spans="13:15" x14ac:dyDescent="0.25">
      <c r="M42">
        <v>41</v>
      </c>
      <c r="N42">
        <v>1</v>
      </c>
      <c r="O42">
        <v>1</v>
      </c>
    </row>
    <row r="43" spans="13:15" x14ac:dyDescent="0.25">
      <c r="M43">
        <v>42</v>
      </c>
      <c r="N43">
        <v>1</v>
      </c>
      <c r="O43">
        <v>1</v>
      </c>
    </row>
    <row r="44" spans="13:15" x14ac:dyDescent="0.25">
      <c r="M44">
        <v>43</v>
      </c>
      <c r="N44">
        <v>1</v>
      </c>
      <c r="O44">
        <v>1</v>
      </c>
    </row>
    <row r="45" spans="13:15" x14ac:dyDescent="0.25">
      <c r="M45">
        <v>44</v>
      </c>
      <c r="N45">
        <v>1</v>
      </c>
      <c r="O45">
        <v>1</v>
      </c>
    </row>
    <row r="46" spans="13:15" x14ac:dyDescent="0.25">
      <c r="M46">
        <v>45</v>
      </c>
      <c r="N46">
        <v>1</v>
      </c>
      <c r="O46">
        <v>1</v>
      </c>
    </row>
    <row r="47" spans="13:15" x14ac:dyDescent="0.25">
      <c r="M47">
        <v>46</v>
      </c>
      <c r="N47">
        <v>1</v>
      </c>
      <c r="O47">
        <v>1</v>
      </c>
    </row>
    <row r="48" spans="13:15" x14ac:dyDescent="0.25">
      <c r="M48">
        <v>47</v>
      </c>
      <c r="N48">
        <v>1</v>
      </c>
      <c r="O48">
        <v>1</v>
      </c>
    </row>
    <row r="49" spans="13:15" x14ac:dyDescent="0.25">
      <c r="M49">
        <v>48</v>
      </c>
      <c r="N49">
        <v>1</v>
      </c>
      <c r="O49">
        <v>0</v>
      </c>
    </row>
    <row r="50" spans="13:15" x14ac:dyDescent="0.25">
      <c r="M50">
        <v>49</v>
      </c>
      <c r="N50">
        <v>1</v>
      </c>
      <c r="O50">
        <v>0</v>
      </c>
    </row>
    <row r="51" spans="13:15" x14ac:dyDescent="0.25">
      <c r="M51">
        <v>50</v>
      </c>
      <c r="N51">
        <v>1</v>
      </c>
      <c r="O51">
        <v>0</v>
      </c>
    </row>
    <row r="52" spans="13:15" x14ac:dyDescent="0.25">
      <c r="M52">
        <v>51</v>
      </c>
      <c r="N52">
        <v>1</v>
      </c>
      <c r="O52">
        <v>0</v>
      </c>
    </row>
    <row r="53" spans="13:15" x14ac:dyDescent="0.25">
      <c r="M53">
        <v>52</v>
      </c>
      <c r="N53">
        <v>1</v>
      </c>
      <c r="O53">
        <v>0</v>
      </c>
    </row>
    <row r="54" spans="13:15" x14ac:dyDescent="0.25">
      <c r="M54">
        <v>53</v>
      </c>
      <c r="N54">
        <v>1</v>
      </c>
      <c r="O54">
        <v>0</v>
      </c>
    </row>
    <row r="55" spans="13:15" x14ac:dyDescent="0.25">
      <c r="M55">
        <v>54</v>
      </c>
      <c r="N55">
        <v>1</v>
      </c>
      <c r="O55">
        <v>0</v>
      </c>
    </row>
    <row r="56" spans="13:15" x14ac:dyDescent="0.25">
      <c r="M56">
        <v>55</v>
      </c>
      <c r="N56">
        <v>1</v>
      </c>
      <c r="O56">
        <v>0</v>
      </c>
    </row>
    <row r="57" spans="13:15" x14ac:dyDescent="0.25">
      <c r="M57">
        <v>56</v>
      </c>
      <c r="N57">
        <v>1</v>
      </c>
      <c r="O57">
        <v>0</v>
      </c>
    </row>
    <row r="58" spans="13:15" x14ac:dyDescent="0.25">
      <c r="M58">
        <v>57</v>
      </c>
      <c r="N58">
        <v>1</v>
      </c>
      <c r="O58">
        <v>0</v>
      </c>
    </row>
    <row r="59" spans="13:15" x14ac:dyDescent="0.25">
      <c r="M59">
        <v>58</v>
      </c>
      <c r="N59">
        <v>1</v>
      </c>
      <c r="O59">
        <v>0</v>
      </c>
    </row>
    <row r="60" spans="13:15" x14ac:dyDescent="0.25">
      <c r="M60">
        <v>59</v>
      </c>
      <c r="N60">
        <v>1</v>
      </c>
      <c r="O60">
        <v>0</v>
      </c>
    </row>
    <row r="61" spans="13:15" x14ac:dyDescent="0.25">
      <c r="M61">
        <v>60</v>
      </c>
      <c r="N61">
        <v>1</v>
      </c>
      <c r="O61">
        <v>0</v>
      </c>
    </row>
    <row r="62" spans="13:15" x14ac:dyDescent="0.25">
      <c r="M62">
        <v>61</v>
      </c>
      <c r="N62">
        <v>1</v>
      </c>
      <c r="O62">
        <v>0</v>
      </c>
    </row>
    <row r="63" spans="13:15" x14ac:dyDescent="0.25">
      <c r="M63">
        <v>62</v>
      </c>
      <c r="N63">
        <v>1</v>
      </c>
      <c r="O63">
        <v>0</v>
      </c>
    </row>
    <row r="64" spans="13:15" x14ac:dyDescent="0.25">
      <c r="M64">
        <v>63</v>
      </c>
      <c r="N64">
        <v>1</v>
      </c>
      <c r="O64">
        <v>0</v>
      </c>
    </row>
    <row r="65" spans="13:15" x14ac:dyDescent="0.25">
      <c r="M65">
        <v>64</v>
      </c>
      <c r="N65">
        <v>1</v>
      </c>
      <c r="O65">
        <v>0</v>
      </c>
    </row>
    <row r="66" spans="13:15" x14ac:dyDescent="0.25">
      <c r="M66">
        <v>65</v>
      </c>
      <c r="N66">
        <v>1</v>
      </c>
      <c r="O66">
        <v>0</v>
      </c>
    </row>
    <row r="67" spans="13:15" x14ac:dyDescent="0.25">
      <c r="M67">
        <v>66</v>
      </c>
      <c r="N67">
        <v>1</v>
      </c>
      <c r="O67">
        <v>0</v>
      </c>
    </row>
    <row r="68" spans="13:15" x14ac:dyDescent="0.25">
      <c r="M68">
        <v>67</v>
      </c>
      <c r="N68">
        <v>1</v>
      </c>
      <c r="O68">
        <v>0</v>
      </c>
    </row>
    <row r="69" spans="13:15" x14ac:dyDescent="0.25">
      <c r="M69">
        <v>68</v>
      </c>
      <c r="N69">
        <v>1</v>
      </c>
      <c r="O69">
        <v>0</v>
      </c>
    </row>
    <row r="70" spans="13:15" x14ac:dyDescent="0.25">
      <c r="M70">
        <v>69</v>
      </c>
      <c r="N70">
        <v>1</v>
      </c>
      <c r="O70">
        <v>0</v>
      </c>
    </row>
    <row r="71" spans="13:15" x14ac:dyDescent="0.25">
      <c r="M71">
        <v>70</v>
      </c>
      <c r="N71">
        <v>1</v>
      </c>
      <c r="O71">
        <v>0</v>
      </c>
    </row>
    <row r="72" spans="13:15" x14ac:dyDescent="0.25">
      <c r="M72">
        <v>71</v>
      </c>
      <c r="N72">
        <v>1</v>
      </c>
      <c r="O72">
        <v>0</v>
      </c>
    </row>
    <row r="73" spans="13:15" x14ac:dyDescent="0.25">
      <c r="M73">
        <v>72</v>
      </c>
      <c r="N73">
        <v>1</v>
      </c>
      <c r="O73">
        <v>0</v>
      </c>
    </row>
    <row r="74" spans="13:15" x14ac:dyDescent="0.25">
      <c r="M74">
        <v>73</v>
      </c>
      <c r="N74">
        <v>1</v>
      </c>
      <c r="O74">
        <v>0</v>
      </c>
    </row>
    <row r="75" spans="13:15" x14ac:dyDescent="0.25">
      <c r="M75">
        <v>74</v>
      </c>
      <c r="N75">
        <v>1</v>
      </c>
      <c r="O75">
        <v>0</v>
      </c>
    </row>
    <row r="76" spans="13:15" x14ac:dyDescent="0.25">
      <c r="M76">
        <v>75</v>
      </c>
      <c r="N76">
        <v>1</v>
      </c>
      <c r="O76">
        <v>0</v>
      </c>
    </row>
    <row r="77" spans="13:15" x14ac:dyDescent="0.25">
      <c r="M77">
        <v>76</v>
      </c>
      <c r="N77">
        <v>1</v>
      </c>
      <c r="O77">
        <v>0</v>
      </c>
    </row>
    <row r="78" spans="13:15" x14ac:dyDescent="0.25">
      <c r="M78">
        <v>77</v>
      </c>
      <c r="N78">
        <v>1</v>
      </c>
      <c r="O78">
        <v>0</v>
      </c>
    </row>
    <row r="79" spans="13:15" x14ac:dyDescent="0.25">
      <c r="M79">
        <v>78</v>
      </c>
      <c r="N79">
        <v>1</v>
      </c>
      <c r="O79">
        <v>0</v>
      </c>
    </row>
    <row r="80" spans="13:15" x14ac:dyDescent="0.25">
      <c r="M80">
        <v>79</v>
      </c>
      <c r="N80">
        <v>1</v>
      </c>
      <c r="O80">
        <v>0</v>
      </c>
    </row>
    <row r="81" spans="13:15" x14ac:dyDescent="0.25">
      <c r="M81">
        <v>80</v>
      </c>
      <c r="N81">
        <v>1</v>
      </c>
      <c r="O81">
        <v>0</v>
      </c>
    </row>
    <row r="82" spans="13:15" x14ac:dyDescent="0.25">
      <c r="M82">
        <v>81</v>
      </c>
      <c r="N82">
        <v>1</v>
      </c>
      <c r="O82">
        <v>0</v>
      </c>
    </row>
    <row r="83" spans="13:15" x14ac:dyDescent="0.25">
      <c r="M83">
        <v>82</v>
      </c>
      <c r="N83">
        <v>1</v>
      </c>
      <c r="O83">
        <v>0</v>
      </c>
    </row>
    <row r="84" spans="13:15" x14ac:dyDescent="0.25">
      <c r="M84">
        <v>83</v>
      </c>
      <c r="N84">
        <v>1</v>
      </c>
      <c r="O84">
        <v>0</v>
      </c>
    </row>
    <row r="85" spans="13:15" x14ac:dyDescent="0.25">
      <c r="M85">
        <v>84</v>
      </c>
      <c r="N85">
        <v>1</v>
      </c>
      <c r="O85">
        <v>0</v>
      </c>
    </row>
    <row r="86" spans="13:15" x14ac:dyDescent="0.25">
      <c r="M86">
        <v>85</v>
      </c>
      <c r="N86">
        <v>1</v>
      </c>
      <c r="O86">
        <v>0</v>
      </c>
    </row>
    <row r="87" spans="13:15" x14ac:dyDescent="0.25">
      <c r="M87">
        <v>86</v>
      </c>
      <c r="N87">
        <v>1</v>
      </c>
      <c r="O87">
        <v>0</v>
      </c>
    </row>
    <row r="88" spans="13:15" x14ac:dyDescent="0.25">
      <c r="M88">
        <v>87</v>
      </c>
      <c r="N88">
        <v>1</v>
      </c>
      <c r="O88">
        <v>0</v>
      </c>
    </row>
    <row r="89" spans="13:15" x14ac:dyDescent="0.25">
      <c r="M89">
        <v>88</v>
      </c>
      <c r="N89">
        <v>1</v>
      </c>
      <c r="O89">
        <v>0</v>
      </c>
    </row>
    <row r="90" spans="13:15" x14ac:dyDescent="0.25">
      <c r="M90">
        <v>89</v>
      </c>
      <c r="N90">
        <v>1</v>
      </c>
      <c r="O90">
        <v>0</v>
      </c>
    </row>
    <row r="91" spans="13:15" x14ac:dyDescent="0.25">
      <c r="M91">
        <v>90</v>
      </c>
      <c r="N91">
        <v>1</v>
      </c>
      <c r="O91">
        <v>0</v>
      </c>
    </row>
    <row r="92" spans="13:15" x14ac:dyDescent="0.25">
      <c r="M92">
        <v>91</v>
      </c>
      <c r="N92">
        <v>1</v>
      </c>
      <c r="O92">
        <v>0</v>
      </c>
    </row>
    <row r="93" spans="13:15" x14ac:dyDescent="0.25">
      <c r="M93">
        <v>92</v>
      </c>
      <c r="N93">
        <v>1</v>
      </c>
      <c r="O93">
        <v>0</v>
      </c>
    </row>
    <row r="94" spans="13:15" x14ac:dyDescent="0.25">
      <c r="M94">
        <v>93</v>
      </c>
      <c r="N94">
        <v>1</v>
      </c>
      <c r="O94">
        <v>0</v>
      </c>
    </row>
    <row r="95" spans="13:15" x14ac:dyDescent="0.25">
      <c r="M95">
        <v>94</v>
      </c>
      <c r="N95">
        <v>1</v>
      </c>
      <c r="O95">
        <v>0</v>
      </c>
    </row>
    <row r="96" spans="13:15" x14ac:dyDescent="0.25">
      <c r="M96">
        <v>95</v>
      </c>
      <c r="N96">
        <v>1</v>
      </c>
      <c r="O96">
        <v>0</v>
      </c>
    </row>
    <row r="97" spans="13:15" x14ac:dyDescent="0.25">
      <c r="M97">
        <v>96</v>
      </c>
      <c r="N97">
        <v>1</v>
      </c>
      <c r="O97">
        <v>0</v>
      </c>
    </row>
    <row r="98" spans="13:15" x14ac:dyDescent="0.25">
      <c r="M98">
        <v>97</v>
      </c>
      <c r="N98">
        <v>1</v>
      </c>
      <c r="O98">
        <v>0</v>
      </c>
    </row>
    <row r="99" spans="13:15" x14ac:dyDescent="0.25">
      <c r="M99">
        <v>98</v>
      </c>
      <c r="N99">
        <v>1</v>
      </c>
      <c r="O99">
        <v>0</v>
      </c>
    </row>
    <row r="100" spans="13:15" x14ac:dyDescent="0.25">
      <c r="M100">
        <v>99</v>
      </c>
      <c r="N100">
        <v>1</v>
      </c>
      <c r="O100">
        <v>0</v>
      </c>
    </row>
    <row r="101" spans="13:15" x14ac:dyDescent="0.25">
      <c r="M101">
        <v>100</v>
      </c>
      <c r="N101">
        <v>1</v>
      </c>
      <c r="O101">
        <v>0</v>
      </c>
    </row>
    <row r="102" spans="13:15" x14ac:dyDescent="0.25">
      <c r="N102">
        <v>100</v>
      </c>
      <c r="O102">
        <f>200-(R1*100)</f>
        <v>153</v>
      </c>
    </row>
  </sheetData>
  <hyperlinks>
    <hyperlink ref="A1" location="'TOC Gallery'!A1" display="'TOC Gallery'!A1" xr:uid="{0F8D300D-082F-4524-A886-AAAC62479C1D}"/>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0601A-5A2B-4F33-BE3C-E720995A6AF8}">
  <sheetPr codeName="Sheet13"/>
  <dimension ref="A1"/>
  <sheetViews>
    <sheetView showGridLines="0" zoomScaleNormal="100" workbookViewId="0"/>
  </sheetViews>
  <sheetFormatPr defaultRowHeight="15" x14ac:dyDescent="0.25"/>
  <cols>
    <col min="1" max="16384" width="9.140625" style="11"/>
  </cols>
  <sheetData>
    <row r="1" spans="1:1" x14ac:dyDescent="0.25">
      <c r="A1" s="17">
        <v>3</v>
      </c>
    </row>
  </sheetData>
  <hyperlinks>
    <hyperlink ref="A1" location="'TOC Gallery'!A1" tooltip="Go To: Table of Contents" display="'TOC Gallery'!A1" xr:uid="{98CDC585-AE94-4A89-A94E-6AC0B693524D}"/>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CE070-3281-46B1-9C97-5A068A250526}">
  <sheetPr codeName="Sheet15"/>
  <dimension ref="A1"/>
  <sheetViews>
    <sheetView showGridLines="0" zoomScaleNormal="100" workbookViewId="0"/>
  </sheetViews>
  <sheetFormatPr defaultRowHeight="15" x14ac:dyDescent="0.25"/>
  <cols>
    <col min="1" max="16384" width="9.140625" style="12"/>
  </cols>
  <sheetData>
    <row r="1" spans="1:1" x14ac:dyDescent="0.25">
      <c r="A1" s="16">
        <v>3</v>
      </c>
    </row>
  </sheetData>
  <hyperlinks>
    <hyperlink ref="A1" location="'TOC Gallery'!A1" tooltip="Go To: Table of Contents" display="'TOC Gallery'!A1" xr:uid="{76F86FE7-49EB-4562-B5F1-70F896AFA1A5}"/>
  </hyperlink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87761-81C9-4DBA-8DF1-55C5637071C4}">
  <dimension ref="A1:B2"/>
  <sheetViews>
    <sheetView workbookViewId="0">
      <selection activeCell="B2" sqref="B2"/>
    </sheetView>
  </sheetViews>
  <sheetFormatPr defaultRowHeight="15" x14ac:dyDescent="0.25"/>
  <cols>
    <col min="2" max="2" width="61.85546875" bestFit="1" customWidth="1"/>
  </cols>
  <sheetData>
    <row r="1" spans="1:2" x14ac:dyDescent="0.25">
      <c r="A1" s="2" t="s">
        <v>46</v>
      </c>
      <c r="B1" t="s">
        <v>47</v>
      </c>
    </row>
    <row r="2" spans="1:2" x14ac:dyDescent="0.25">
      <c r="A2" s="2" t="s">
        <v>48</v>
      </c>
      <c r="B2" s="18" t="s">
        <v>49</v>
      </c>
    </row>
  </sheetData>
  <hyperlinks>
    <hyperlink ref="B2" r:id="rId1" xr:uid="{77E9AF65-2F15-4130-BA96-BFA9744931F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TOC Gallery</vt:lpstr>
      <vt:lpstr>Control</vt:lpstr>
      <vt:lpstr>Dashboard</vt:lpstr>
      <vt:lpstr>Dashboard Dark</vt:lpstr>
      <vt:lpstr>Calendar Styles</vt:lpstr>
      <vt:lpstr>Follow Along</vt:lpstr>
      <vt:lpstr>Original Calendar</vt:lpstr>
      <vt:lpstr>Month Only</vt:lpstr>
      <vt:lpstr>Full Calendar</vt:lpstr>
      <vt:lpstr>Goals</vt:lpstr>
      <vt:lpstr>Donut</vt:lpstr>
      <vt:lpstr>Progress Bar</vt:lpstr>
      <vt:lpstr>Dot</vt:lpstr>
      <vt:lpstr>Steps</vt:lpstr>
      <vt:lpstr>Scorecard</vt:lpstr>
      <vt:lpstr>Calendar</vt:lpstr>
      <vt:lpstr>Outline</vt:lpstr>
      <vt:lpstr>Waffle</vt:lpstr>
      <vt:lpstr>Gauge</vt:lpstr>
      <vt:lpstr>Dashboard Vertical</vt:lpstr>
      <vt:lpstr>Dashboard Dark Vertical</vt:lpstr>
      <vt:lpstr>Source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Jon Acampora</cp:lastModifiedBy>
  <cp:lastPrinted>2023-06-13T19:08:07Z</cp:lastPrinted>
  <dcterms:created xsi:type="dcterms:W3CDTF">2023-06-12T21:34:15Z</dcterms:created>
  <dcterms:modified xsi:type="dcterms:W3CDTF">2023-09-07T21:38:33Z</dcterms:modified>
</cp:coreProperties>
</file>